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240" windowHeight="11235" tabRatio="751"/>
  </bookViews>
  <sheets>
    <sheet name="Приобье" sheetId="1" r:id="rId1"/>
    <sheet name="Каменное" sheetId="4" r:id="rId2"/>
    <sheet name="Карымкары" sheetId="5" r:id="rId3"/>
    <sheet name="Сергино" sheetId="6" r:id="rId4"/>
    <sheet name="Талинка" sheetId="7" r:id="rId5"/>
    <sheet name="Унъюган" sheetId="8" r:id="rId6"/>
    <sheet name="Шеркалы" sheetId="9" r:id="rId7"/>
    <sheet name="М-Атлым" sheetId="2" r:id="rId8"/>
    <sheet name="Перегребное" sheetId="11" r:id="rId9"/>
    <sheet name="Андра" sheetId="12" r:id="rId10"/>
    <sheet name="Октябрьское" sheetId="3" r:id="rId11"/>
  </sheets>
  <definedNames>
    <definedName name="_xlnm.Print_Titles" localSheetId="2">Карымкары!$4:$5</definedName>
    <definedName name="_xlnm.Print_Titles" localSheetId="10">Октябрьское!$7:$8</definedName>
    <definedName name="_xlnm.Print_Titles" localSheetId="6">Шеркалы!$5:$6</definedName>
    <definedName name="_xlnm.Print_Area" localSheetId="9">Андра!$A$2:$M$20</definedName>
    <definedName name="_xlnm.Print_Area" localSheetId="1">Каменное!$A$1:$N$21</definedName>
    <definedName name="_xlnm.Print_Area" localSheetId="2">Карымкары!$A$1:$O$15</definedName>
    <definedName name="_xlnm.Print_Area" localSheetId="7">'М-Атлым'!$A$2:$O$18</definedName>
    <definedName name="_xlnm.Print_Area" localSheetId="10">Октябрьское!$A$3:$N$25</definedName>
    <definedName name="_xlnm.Print_Area" localSheetId="0">Приобье!$A$1:$O$25</definedName>
    <definedName name="_xlnm.Print_Area" localSheetId="6">Шеркалы!$A$1:$N$20</definedName>
  </definedNames>
  <calcPr calcId="152511"/>
</workbook>
</file>

<file path=xl/calcChain.xml><?xml version="1.0" encoding="utf-8"?>
<calcChain xmlns="http://schemas.openxmlformats.org/spreadsheetml/2006/main">
  <c r="A21" i="4" l="1"/>
  <c r="I13" i="11" l="1"/>
  <c r="E20" i="11"/>
  <c r="F20" i="11"/>
  <c r="G20" i="11"/>
  <c r="I20" i="11"/>
  <c r="J20" i="11"/>
  <c r="K20" i="11"/>
  <c r="L20" i="11"/>
  <c r="D20" i="11"/>
  <c r="E13" i="11"/>
  <c r="E21" i="11" s="1"/>
  <c r="F13" i="11"/>
  <c r="F21" i="11" s="1"/>
  <c r="G13" i="11"/>
  <c r="G21" i="11" s="1"/>
  <c r="H13" i="11"/>
  <c r="J13" i="11"/>
  <c r="K13" i="11"/>
  <c r="K21" i="11" s="1"/>
  <c r="L13" i="11"/>
  <c r="L21" i="11" s="1"/>
  <c r="D13" i="11"/>
  <c r="I21" i="11" l="1"/>
  <c r="J21" i="11"/>
  <c r="H20" i="11"/>
  <c r="D21" i="11"/>
  <c r="H21" i="11"/>
  <c r="D25" i="8" l="1"/>
  <c r="E17" i="6"/>
  <c r="F17" i="6"/>
  <c r="G17" i="6"/>
  <c r="H17" i="6"/>
  <c r="I17" i="6"/>
  <c r="J17" i="6"/>
  <c r="K17" i="6"/>
  <c r="L17" i="6"/>
  <c r="D17" i="6"/>
  <c r="E13" i="5"/>
  <c r="D13" i="4"/>
  <c r="H24" i="1" l="1"/>
  <c r="E24" i="1"/>
  <c r="G24" i="1"/>
  <c r="J24" i="1"/>
  <c r="K24" i="1"/>
  <c r="L24" i="1"/>
  <c r="D24" i="1"/>
  <c r="E13" i="4"/>
  <c r="F13" i="4"/>
  <c r="G13" i="4"/>
  <c r="H13" i="4"/>
  <c r="I13" i="4"/>
  <c r="J13" i="4"/>
  <c r="K13" i="4"/>
  <c r="L13" i="4"/>
  <c r="E15" i="5"/>
  <c r="A15" i="5"/>
  <c r="F13" i="5"/>
  <c r="F15" i="5" s="1"/>
  <c r="G13" i="5"/>
  <c r="G15" i="5" s="1"/>
  <c r="H13" i="5"/>
  <c r="H15" i="5" s="1"/>
  <c r="I13" i="5"/>
  <c r="I15" i="5" s="1"/>
  <c r="J13" i="5"/>
  <c r="J15" i="5" s="1"/>
  <c r="K13" i="5"/>
  <c r="K15" i="5" s="1"/>
  <c r="L13" i="5"/>
  <c r="L15" i="5" s="1"/>
  <c r="M13" i="5"/>
  <c r="M15" i="5" s="1"/>
  <c r="J20" i="4"/>
  <c r="H20" i="4"/>
  <c r="G20" i="4"/>
  <c r="F20" i="4"/>
  <c r="E20" i="4"/>
  <c r="D20" i="4"/>
  <c r="D21" i="4" s="1"/>
  <c r="L20" i="12" l="1"/>
  <c r="K20" i="12"/>
  <c r="J20" i="12"/>
  <c r="I20" i="12"/>
  <c r="H20" i="12"/>
  <c r="G20" i="12"/>
  <c r="F20" i="12"/>
  <c r="E20" i="12"/>
  <c r="D20" i="12"/>
  <c r="J20" i="9" l="1"/>
  <c r="G20" i="9"/>
  <c r="D20" i="9"/>
  <c r="E25" i="8"/>
  <c r="F25" i="8"/>
  <c r="G25" i="8"/>
  <c r="H25" i="8"/>
  <c r="I25" i="8"/>
  <c r="J25" i="8"/>
  <c r="K25" i="8"/>
  <c r="L25" i="8"/>
  <c r="M14" i="7"/>
  <c r="L14" i="7"/>
  <c r="K14" i="7"/>
  <c r="J14" i="7"/>
  <c r="I14" i="7"/>
  <c r="H14" i="7"/>
  <c r="G14" i="7"/>
  <c r="F14" i="7"/>
  <c r="E14" i="7"/>
  <c r="D14" i="7"/>
  <c r="L20" i="4" l="1"/>
  <c r="K20" i="4"/>
  <c r="I20" i="4"/>
  <c r="H21" i="4" l="1"/>
  <c r="L21" i="4"/>
  <c r="F21" i="4"/>
  <c r="J21" i="4"/>
  <c r="G21" i="4"/>
  <c r="K21" i="4"/>
  <c r="E21" i="4"/>
  <c r="I21" i="4"/>
  <c r="K124" i="3"/>
  <c r="E124" i="3"/>
  <c r="J120" i="3"/>
  <c r="J118" i="3"/>
  <c r="H118" i="3"/>
  <c r="G118" i="3" s="1"/>
  <c r="D118" i="3"/>
  <c r="J117" i="3"/>
  <c r="H117" i="3"/>
  <c r="G117" i="3" s="1"/>
  <c r="D117" i="3"/>
  <c r="J116" i="3"/>
  <c r="H116" i="3"/>
  <c r="G116" i="3" s="1"/>
  <c r="D116" i="3"/>
  <c r="J115" i="3"/>
  <c r="H115" i="3"/>
  <c r="G115" i="3" s="1"/>
  <c r="D115" i="3"/>
  <c r="J114" i="3"/>
  <c r="G114" i="3"/>
  <c r="D114" i="3"/>
  <c r="J113" i="3"/>
  <c r="H113" i="3"/>
  <c r="G113" i="3" s="1"/>
  <c r="D113" i="3"/>
  <c r="J112" i="3"/>
  <c r="G112" i="3"/>
  <c r="D112" i="3"/>
  <c r="J111" i="3"/>
  <c r="G111" i="3"/>
  <c r="D111" i="3"/>
  <c r="D110" i="3"/>
  <c r="J109" i="3"/>
  <c r="G109" i="3"/>
  <c r="D109" i="3"/>
  <c r="K107" i="3"/>
  <c r="E107" i="3"/>
  <c r="J103" i="3"/>
  <c r="G103" i="3"/>
  <c r="J102" i="3"/>
  <c r="H102" i="3"/>
  <c r="G102" i="3" s="1"/>
  <c r="D102" i="3"/>
  <c r="J101" i="3"/>
  <c r="H101" i="3"/>
  <c r="G101" i="3" s="1"/>
  <c r="D101" i="3"/>
  <c r="J100" i="3"/>
  <c r="H100" i="3"/>
  <c r="D100" i="3"/>
  <c r="J99" i="3"/>
  <c r="G99" i="3"/>
  <c r="D99" i="3"/>
  <c r="J98" i="3"/>
  <c r="G98" i="3"/>
  <c r="D98" i="3"/>
  <c r="J97" i="3"/>
  <c r="G97" i="3"/>
  <c r="D97" i="3"/>
  <c r="J96" i="3"/>
  <c r="G96" i="3"/>
  <c r="D96" i="3"/>
  <c r="G95" i="3"/>
  <c r="D95" i="3"/>
  <c r="J94" i="3"/>
  <c r="G94" i="3"/>
  <c r="D94" i="3"/>
  <c r="J93" i="3"/>
  <c r="G93" i="3"/>
  <c r="D93" i="3"/>
  <c r="G92" i="3"/>
  <c r="D92" i="3"/>
  <c r="J91" i="3"/>
  <c r="G91" i="3"/>
  <c r="D91" i="3"/>
  <c r="J90" i="3"/>
  <c r="G90" i="3"/>
  <c r="J89" i="3"/>
  <c r="G89" i="3"/>
  <c r="D89" i="3"/>
  <c r="J88" i="3"/>
  <c r="G88" i="3"/>
  <c r="D88" i="3"/>
  <c r="G87" i="3"/>
  <c r="D87" i="3"/>
  <c r="J86" i="3"/>
  <c r="G86" i="3"/>
  <c r="D86" i="3"/>
  <c r="J85" i="3"/>
  <c r="G85" i="3"/>
  <c r="D85" i="3"/>
  <c r="J84" i="3"/>
  <c r="G84" i="3"/>
  <c r="D84" i="3"/>
  <c r="J83" i="3"/>
  <c r="G83" i="3"/>
  <c r="D83" i="3"/>
  <c r="J82" i="3"/>
  <c r="G82" i="3"/>
  <c r="D82" i="3"/>
  <c r="J81" i="3"/>
  <c r="G81" i="3"/>
  <c r="J80" i="3"/>
  <c r="G80" i="3"/>
  <c r="D80" i="3"/>
  <c r="G79" i="3"/>
  <c r="D79" i="3"/>
  <c r="J78" i="3"/>
  <c r="G78" i="3"/>
  <c r="D78" i="3"/>
  <c r="G77" i="3"/>
  <c r="D77" i="3"/>
  <c r="J76" i="3"/>
  <c r="G76" i="3"/>
  <c r="D76" i="3"/>
  <c r="G75" i="3"/>
  <c r="D75" i="3"/>
  <c r="L73" i="3"/>
  <c r="L125" i="3" s="1"/>
  <c r="K73" i="3"/>
  <c r="I73" i="3"/>
  <c r="I125" i="3" s="1"/>
  <c r="H73" i="3"/>
  <c r="F73" i="3"/>
  <c r="F125" i="3" s="1"/>
  <c r="E73" i="3"/>
  <c r="J72" i="3"/>
  <c r="G72" i="3"/>
  <c r="D72" i="3"/>
  <c r="J66" i="3"/>
  <c r="G66" i="3"/>
  <c r="D66" i="3"/>
  <c r="J65" i="3"/>
  <c r="G65" i="3"/>
  <c r="D65" i="3"/>
  <c r="J64" i="3"/>
  <c r="G64" i="3"/>
  <c r="D64" i="3"/>
  <c r="J62" i="3"/>
  <c r="G62" i="3"/>
  <c r="D62" i="3"/>
  <c r="J61" i="3"/>
  <c r="G61" i="3"/>
  <c r="D61" i="3"/>
  <c r="J60" i="3"/>
  <c r="G60" i="3"/>
  <c r="D60" i="3"/>
  <c r="J59" i="3"/>
  <c r="G59" i="3"/>
  <c r="D59" i="3"/>
  <c r="J58" i="3"/>
  <c r="G58" i="3"/>
  <c r="D58" i="3"/>
  <c r="J57" i="3"/>
  <c r="G57" i="3"/>
  <c r="D57" i="3"/>
  <c r="J56" i="3"/>
  <c r="G56" i="3"/>
  <c r="D56" i="3"/>
  <c r="J55" i="3"/>
  <c r="G55" i="3"/>
  <c r="D55" i="3"/>
  <c r="J54" i="3"/>
  <c r="G54" i="3"/>
  <c r="D54" i="3"/>
  <c r="J53" i="3"/>
  <c r="G53" i="3"/>
  <c r="D53" i="3"/>
  <c r="J52" i="3"/>
  <c r="G52" i="3"/>
  <c r="D52" i="3"/>
  <c r="J51" i="3"/>
  <c r="G51" i="3"/>
  <c r="D51" i="3"/>
  <c r="J50" i="3"/>
  <c r="G50" i="3"/>
  <c r="D50" i="3"/>
  <c r="J49" i="3"/>
  <c r="G49" i="3"/>
  <c r="D49" i="3"/>
  <c r="J48" i="3"/>
  <c r="G48" i="3"/>
  <c r="J47" i="3"/>
  <c r="G47" i="3"/>
  <c r="D47" i="3"/>
  <c r="J46" i="3"/>
  <c r="G46" i="3"/>
  <c r="D46" i="3"/>
  <c r="J45" i="3"/>
  <c r="G45" i="3"/>
  <c r="D45" i="3"/>
  <c r="J44" i="3"/>
  <c r="G44" i="3"/>
  <c r="D44" i="3"/>
  <c r="J43" i="3"/>
  <c r="G43" i="3"/>
  <c r="D43" i="3"/>
  <c r="J42" i="3"/>
  <c r="G42" i="3"/>
  <c r="D42" i="3"/>
  <c r="J41" i="3"/>
  <c r="G41" i="3"/>
  <c r="D41" i="3"/>
  <c r="J40" i="3"/>
  <c r="G40" i="3"/>
  <c r="D40" i="3"/>
  <c r="J39" i="3"/>
  <c r="G39" i="3"/>
  <c r="D39" i="3"/>
  <c r="J38" i="3"/>
  <c r="G38" i="3"/>
  <c r="D38" i="3"/>
  <c r="J37" i="3"/>
  <c r="G37" i="3"/>
  <c r="D37" i="3"/>
  <c r="J36" i="3"/>
  <c r="G36" i="3"/>
  <c r="D36" i="3"/>
  <c r="J35" i="3"/>
  <c r="G35" i="3"/>
  <c r="D35" i="3"/>
  <c r="J34" i="3"/>
  <c r="G34" i="3"/>
  <c r="D34" i="3"/>
  <c r="J32" i="3"/>
  <c r="G32" i="3"/>
  <c r="D32" i="3"/>
  <c r="J31" i="3"/>
  <c r="G31" i="3"/>
  <c r="D31" i="3"/>
  <c r="D12" i="3"/>
  <c r="D11" i="3"/>
  <c r="M17" i="2"/>
  <c r="L17" i="2"/>
  <c r="K17" i="2"/>
  <c r="J17" i="2"/>
  <c r="I17" i="2"/>
  <c r="H17" i="2"/>
  <c r="G17" i="2"/>
  <c r="F17" i="2"/>
  <c r="E17" i="2"/>
  <c r="J73" i="3" l="1"/>
  <c r="H107" i="3"/>
  <c r="D124" i="3"/>
  <c r="D73" i="3"/>
  <c r="J124" i="3"/>
  <c r="D107" i="3"/>
  <c r="J107" i="3"/>
  <c r="G100" i="3"/>
  <c r="G107" i="3" s="1"/>
  <c r="K125" i="3"/>
  <c r="G73" i="3"/>
  <c r="E125" i="3"/>
  <c r="G124" i="3"/>
  <c r="J125" i="3"/>
  <c r="H124" i="3"/>
  <c r="I20" i="1"/>
  <c r="I24" i="1" s="1"/>
  <c r="F20" i="1"/>
  <c r="F24" i="1" s="1"/>
  <c r="D125" i="3" l="1"/>
  <c r="H125" i="3"/>
  <c r="G125" i="3"/>
</calcChain>
</file>

<file path=xl/sharedStrings.xml><?xml version="1.0" encoding="utf-8"?>
<sst xmlns="http://schemas.openxmlformats.org/spreadsheetml/2006/main" count="765" uniqueCount="323">
  <si>
    <t xml:space="preserve">                   Реестр многоквартирных  домов, признанных в установленном  порядке  аварийными и подлежащими сносу </t>
  </si>
  <si>
    <t xml:space="preserve">  на территории МО городское поселение Приобье </t>
  </si>
  <si>
    <t xml:space="preserve">                    по состоянию на 01 марта 2019 года </t>
  </si>
  <si>
    <t>№ очереди сноса</t>
  </si>
  <si>
    <t>Адрес объекта</t>
  </si>
  <si>
    <t>Кол-во жилых помещений (квартир, комнат в общежитиях или коммунальных квартирах)</t>
  </si>
  <si>
    <t>Площадь жилых помещений, кв.м.</t>
  </si>
  <si>
    <t>Количество проживающих, чел.</t>
  </si>
  <si>
    <t>Дата, номер документа о признании дома аварийным</t>
  </si>
  <si>
    <t>Предполагаемый срок расселения и сноса дома  (год)</t>
  </si>
  <si>
    <t>расселено / не расселено жилых помещений</t>
  </si>
  <si>
    <t>Улица, переулок, проспект</t>
  </si>
  <si>
    <t>№ дома</t>
  </si>
  <si>
    <t>всего</t>
  </si>
  <si>
    <t>соц найм</t>
  </si>
  <si>
    <t>в собственности</t>
  </si>
  <si>
    <t xml:space="preserve">Речников </t>
  </si>
  <si>
    <t>постановление администрации Приобье  №220 от 15.05.2018года</t>
  </si>
  <si>
    <t xml:space="preserve">Крымская </t>
  </si>
  <si>
    <t>постановление администрации гп. Приобье №160 от 16.04.2018 года</t>
  </si>
  <si>
    <t>Энергетиков</t>
  </si>
  <si>
    <t>постановление администрации гп. Приобье № 458 от 28.10.2015 года</t>
  </si>
  <si>
    <t>Газовиков</t>
  </si>
  <si>
    <t>постановление администрации гп. Приобье № 9 от 11.01.2016года</t>
  </si>
  <si>
    <t>Строителей</t>
  </si>
  <si>
    <t>Речников</t>
  </si>
  <si>
    <t>постановление администрации гп. Приобье № 21 от  19.01.2018 года</t>
  </si>
  <si>
    <t xml:space="preserve">Строителей </t>
  </si>
  <si>
    <t xml:space="preserve">Пионеров </t>
  </si>
  <si>
    <t>постановление администрации гп. Приобье № 19 от 15.01.2016года</t>
  </si>
  <si>
    <t>постановление администрации гп. Приобье № 187 от 18.04.2016года</t>
  </si>
  <si>
    <t>постановление администрации гп. Приобье № 235 от 13.05.2016 года</t>
  </si>
  <si>
    <t>7"А"</t>
  </si>
  <si>
    <t>постановление администрации гп. Приобье № 583 от 10.10..2016 года</t>
  </si>
  <si>
    <t>постановление администрации гп. Приобье № 244 от 29.05.2017 года</t>
  </si>
  <si>
    <t>постановление администрации гп. Приобье №359 от 21.07.2017 года</t>
  </si>
  <si>
    <t>постановление администрации гп. Приобье №360 от 21.07.2017 года</t>
  </si>
  <si>
    <t>постановление администрации гп. Приобье №605 от 24.11.2017 года</t>
  </si>
  <si>
    <t>постановление администрации гп. Приобье №268 от 04.06.2018 года</t>
  </si>
  <si>
    <t>постановление администрации гп. Приобье №451 от 19.09.2018 года</t>
  </si>
  <si>
    <t>постановление администрации гп. Приобье №487 от 12.10.2018 года</t>
  </si>
  <si>
    <t>Дата, номер документа о признании непригодным для проживания</t>
  </si>
  <si>
    <t xml:space="preserve"> </t>
  </si>
  <si>
    <t>Набережная</t>
  </si>
  <si>
    <t>15а</t>
  </si>
  <si>
    <t xml:space="preserve">Реестр жилых  домов, признанных в установленном  порядке  аварийными и подлежащими сносу </t>
  </si>
  <si>
    <t xml:space="preserve">  на территории МО сельское поселение Малый Атлым</t>
  </si>
  <si>
    <t>по состоянию на 01.06.2019г.</t>
  </si>
  <si>
    <t>поселок</t>
  </si>
  <si>
    <t>Комсомольский</t>
  </si>
  <si>
    <t>Партсъезда</t>
  </si>
  <si>
    <t xml:space="preserve">Постановление администрации сельского поселения Малый Атлым №150 от10.09.2014г. </t>
  </si>
  <si>
    <t>Малый Атлым</t>
  </si>
  <si>
    <t>Обская</t>
  </si>
  <si>
    <t xml:space="preserve">Постановление администрации сельского поселения Малый Атлым №303 от15.09.2015г. </t>
  </si>
  <si>
    <t>Московская</t>
  </si>
  <si>
    <t xml:space="preserve">Постановление администрации сельского поселения Малый Атлым №304 от15.09.2015г. </t>
  </si>
  <si>
    <t xml:space="preserve">Постановление администрации сельского поселения Малый Атлым №302 от 28.12.2018г. </t>
  </si>
  <si>
    <t>Центральная</t>
  </si>
  <si>
    <t xml:space="preserve">Постановление администрации сельского поселения Малый Атлым №303 от 28.12.2018г. </t>
  </si>
  <si>
    <t xml:space="preserve">Постановление администрации сельского поселения Малый Атлым №129 от 20.05.2019г. </t>
  </si>
  <si>
    <t xml:space="preserve">Постановление администрации сельского поселения Малый Атлым №130 от 20.05.2019г. </t>
  </si>
  <si>
    <t>Лесная</t>
  </si>
  <si>
    <t xml:space="preserve">Постановление администрации сельского поселения Малый Атлым №131 от 20.05.2019г. </t>
  </si>
  <si>
    <t xml:space="preserve">Реестр жилых домов, </t>
  </si>
  <si>
    <t>признанных в установленном законом порядке  аварийными</t>
  </si>
  <si>
    <t xml:space="preserve"> и подлежащими сносу на территории городского поселения Октябрьское</t>
  </si>
  <si>
    <t>по состоянию на 01 января 2019 года</t>
  </si>
  <si>
    <t>№ очереди на снос</t>
  </si>
  <si>
    <t>Предполагаемый срок расселения и сноса дома (год)</t>
  </si>
  <si>
    <t>расселено /                  не расселено жилых помещений</t>
  </si>
  <si>
    <t>пгт.  ОКТЯБРЬСКОЕ</t>
  </si>
  <si>
    <t>Пионерская</t>
  </si>
  <si>
    <t xml:space="preserve">Постановление администрации                      г. п. Октябрьское                            от 04.04.2012 №61 </t>
  </si>
  <si>
    <t>до 31.12.2020</t>
  </si>
  <si>
    <t>Кирова</t>
  </si>
  <si>
    <t xml:space="preserve">Постановление администрации                              г.п. Октябрьское                              от 04.04.2012 №61 </t>
  </si>
  <si>
    <t>Комсомольская</t>
  </si>
  <si>
    <t xml:space="preserve">Постановление администрации г.п. Октябрьское от 19.06.2014 № 168 </t>
  </si>
  <si>
    <t>Фрунзе</t>
  </si>
  <si>
    <t>4а</t>
  </si>
  <si>
    <t xml:space="preserve">Постановление администрации г.п. Октябрьское от 08.12.2015 № 454 </t>
  </si>
  <si>
    <t xml:space="preserve">Постановление администрации г.п. Октябрьское от 25.11.2015 № 423 </t>
  </si>
  <si>
    <t>Рыбников</t>
  </si>
  <si>
    <t xml:space="preserve">Постановление администрации г.п. Октябрьское от 25.11.2015 № 422 </t>
  </si>
  <si>
    <t>Шмигельского</t>
  </si>
  <si>
    <t>9а</t>
  </si>
  <si>
    <t xml:space="preserve">Постановление администрации г.п. Октябрьское от 01.02.2016 № 28 </t>
  </si>
  <si>
    <t>Чапаева</t>
  </si>
  <si>
    <t>8а</t>
  </si>
  <si>
    <t xml:space="preserve">Постановление администрации г.п. Октябрьское от 30.03.2016 № 147 </t>
  </si>
  <si>
    <t xml:space="preserve">Постановление администрации г.п. Октябрьское от 30.03.2016 № 148 </t>
  </si>
  <si>
    <t>Сплавная</t>
  </si>
  <si>
    <t xml:space="preserve">Постановление администрации г.п. Октябрьское от 30.03.2016 № 149 </t>
  </si>
  <si>
    <t>33а</t>
  </si>
  <si>
    <t xml:space="preserve">Постановление администрации г.п. Октябрьское от 12.10.2016 № 462 </t>
  </si>
  <si>
    <t xml:space="preserve">Сенькина </t>
  </si>
  <si>
    <t xml:space="preserve">Постановление администрации г.п. Октябрьское от 26.04.2017 № 141 </t>
  </si>
  <si>
    <t>Итого: пгт.Октябрьское</t>
  </si>
  <si>
    <t>п. КОРМУЖИХАНКА</t>
  </si>
  <si>
    <t>Итого: п.Кормужиханка</t>
  </si>
  <si>
    <t>с. БОЛЬШОЙ КАМЕНЬ</t>
  </si>
  <si>
    <t>ВСЕГО</t>
  </si>
  <si>
    <t xml:space="preserve">Распоряжение Главы Октябрьского района                                               № 505-р от 01.07.2003 </t>
  </si>
  <si>
    <t xml:space="preserve">Распоряжение Главы Октябрьского района                               № 505-р от 01.07.2003 </t>
  </si>
  <si>
    <t>Титова</t>
  </si>
  <si>
    <t xml:space="preserve">Распоряжение Главы Октябрьского района                                     № 505-р от 01.07.2003 </t>
  </si>
  <si>
    <t xml:space="preserve">Распоряжение Главы Октябрьского района                                        № 505-р от 01.07.2003 </t>
  </si>
  <si>
    <t>Логовая</t>
  </si>
  <si>
    <t>Постановление главы Октябрьского района                                                    № 510 от 09.04.2008</t>
  </si>
  <si>
    <t>14а</t>
  </si>
  <si>
    <t xml:space="preserve">Распоряжение Главы Октябрьского района                              № 505-р от 01.07.2003 </t>
  </si>
  <si>
    <t xml:space="preserve">Распоряжение Главы Октябрьского района                                                              № 505-р от 01.07.2003 </t>
  </si>
  <si>
    <t xml:space="preserve">Распоряжение Главы Октябрьского района                                                                № 505-р от 01.07.2003 </t>
  </si>
  <si>
    <t>Постановление главы Октябрьского района                                     № 510 от 09.04.2008</t>
  </si>
  <si>
    <t>Гагарина</t>
  </si>
  <si>
    <t>Мира</t>
  </si>
  <si>
    <t xml:space="preserve">Распоряжение Главы Октябрьского района                                                       № 505-р от 01.07.2003 </t>
  </si>
  <si>
    <t>Урманная</t>
  </si>
  <si>
    <t xml:space="preserve">Распоряжение Главы Октябрьского района                                                                                     № 505-р от 01.07.2003 </t>
  </si>
  <si>
    <t xml:space="preserve">Распоряжение Главы Октябрьского района                                № 505-р от 01.07.2003 </t>
  </si>
  <si>
    <t>Дзержинского</t>
  </si>
  <si>
    <t xml:space="preserve">Распоряжение Главы Октябрьского района                                    № 505-р от 01.07.2003 </t>
  </si>
  <si>
    <t xml:space="preserve">Распоряжение Главы Октябрьского района                                             № 505-р от 01.07.2003 </t>
  </si>
  <si>
    <t>3 - 119,0 кв.м. /                 1 - 39,5 кв.м.</t>
  </si>
  <si>
    <t xml:space="preserve">Распоряжение Главы Октябрьского района                                  № 505-р от 01.07.2003 </t>
  </si>
  <si>
    <t xml:space="preserve">Распоряжение Главы Октябрьского района                      № 505-р от 01.07.2003 </t>
  </si>
  <si>
    <t xml:space="preserve">Распоряжение Главы Октябрьского района                                   № 505-р от 01.07.2003 </t>
  </si>
  <si>
    <t xml:space="preserve">Распоряжение Главы Октябрьского района                             № 505-р от 01.07.2003 </t>
  </si>
  <si>
    <t>Нагорная</t>
  </si>
  <si>
    <t>1 - 38,7 кв.м. /                        3 - 116,9 кв.м.</t>
  </si>
  <si>
    <t>Свободы</t>
  </si>
  <si>
    <t>Постановление главы Октябрьского района                                        № 510 от 09.04.2008</t>
  </si>
  <si>
    <t>Постановление главы Октябрьского района                                 № 510 от 09.04.2008</t>
  </si>
  <si>
    <t>6а</t>
  </si>
  <si>
    <t>Постановление администрации Октябрьского района от 14.09.2010 №1590</t>
  </si>
  <si>
    <t>Постановление администрации Октябрьского района от 14.09.2010 №1589</t>
  </si>
  <si>
    <t>Постановление администрации Октябрьского района от 14.09.2010 №1589, от 25.02.2013 №48</t>
  </si>
  <si>
    <t>16 кв.1</t>
  </si>
  <si>
    <t>Постановление администрации городского поселения Октябрьское от 26.12.2011 №310</t>
  </si>
  <si>
    <t>Бичинева </t>
  </si>
  <si>
    <t>7 кв.1</t>
  </si>
  <si>
    <t xml:space="preserve">Постановление администрации  г.п. Октябрьское от 04.04.2012 № 61 </t>
  </si>
  <si>
    <t>10 кв. 1</t>
  </si>
  <si>
    <t>Постановление администрации  г.п. Октябрьское от 22.08.2013 № 295</t>
  </si>
  <si>
    <t>Калинина</t>
  </si>
  <si>
    <t>Постановление  администрации г.п. Октябрьское от 19.06.2014                                            № 169</t>
  </si>
  <si>
    <t>Постановление администрации Октябрьского района от 27.11.2015 № 430</t>
  </si>
  <si>
    <t>21 кв. 2</t>
  </si>
  <si>
    <t>Постановление администрации Октябрьского района от 30.12.2016 № 612</t>
  </si>
  <si>
    <t>46 кв. 2</t>
  </si>
  <si>
    <t>Постановление администрации Октябрьского района от 17.04.2017 № 131</t>
  </si>
  <si>
    <t>Постановление администрации Октябрьского района № 1263 от 08.09.2009</t>
  </si>
  <si>
    <t>Больничная</t>
  </si>
  <si>
    <t>Распоряжение Главы Октябрьского района                                                                № 505-р от 01.07.2003 г.</t>
  </si>
  <si>
    <t xml:space="preserve">1 - 43,5 кв. м. /                             1 - 43,9 кв.м. </t>
  </si>
  <si>
    <t xml:space="preserve">1 - 26,7 кв. м. /                              3 - 79,2 кв.м. </t>
  </si>
  <si>
    <t>Школьная</t>
  </si>
  <si>
    <t>1- 56,1 кв.м. /                  1 - 56,0 кв.м.</t>
  </si>
  <si>
    <t>1 - 53,9 кв.м. /                   1 - 54,2 кв.м.</t>
  </si>
  <si>
    <t>Распоряжение Главы Октябрьского района                                                № 505-р от 01.07.2003 г.</t>
  </si>
  <si>
    <t>Постановление администрации Октябрьского района                                                               от 14.09.2010 №1589</t>
  </si>
  <si>
    <t>1 - 54,4 кв.м. /                   1 - 54,2 кв.м.</t>
  </si>
  <si>
    <t>Новая</t>
  </si>
  <si>
    <t>Постановление администрации Октябрьского района                                                          от 14.09.2010 №1589</t>
  </si>
  <si>
    <t>Постановление администрации г.п. Октябрьское                                                              от 26.12.2011 №310</t>
  </si>
  <si>
    <t xml:space="preserve">Постановление администрации  г.п. Октябрьское                                                            от 04.04.2012 №61 </t>
  </si>
  <si>
    <t>20 кв.2</t>
  </si>
  <si>
    <t>Постановление администрации Октябрьского района                                               от 25.02.2013 №48</t>
  </si>
  <si>
    <t>16 кв. 2</t>
  </si>
  <si>
    <t>Постановление администрации г.п. Октябрьское                                                   от 27.05.2016 № 253</t>
  </si>
  <si>
    <t>Распоряжение Главы Октябрьского района                                                      № 505-р от 01.07.2003 г.</t>
  </si>
  <si>
    <t>1 - 48,7 кв.м. /                   2 - 82,2 кв.м.</t>
  </si>
  <si>
    <t>Распоряжение Главы Октябрьского района                                                                 № 505-р от 01.07.2003 г.</t>
  </si>
  <si>
    <t>Постановление главы Октябрьского района                                                        № 510 от 09.04.2009</t>
  </si>
  <si>
    <t>Строительная</t>
  </si>
  <si>
    <t xml:space="preserve">Постановление администрации  г.п. Октябрьское                                                           от 04.04.2012 №61 </t>
  </si>
  <si>
    <t>3 кв.1</t>
  </si>
  <si>
    <t xml:space="preserve">Постановление администрации  г.п. Октябрьское                            от 04.04.2012 №61 </t>
  </si>
  <si>
    <t>Постановление администрации Октябрьского района                                                          от 25.02.2013 №48</t>
  </si>
  <si>
    <t>19 кв.2</t>
  </si>
  <si>
    <t>Постановление администрации Октябрьского района                                                                от 25.02.2013 №48</t>
  </si>
  <si>
    <t>Постановление администрации  г.п. Октябрьское                                                         от 22.08.2013 № 295</t>
  </si>
  <si>
    <t>Постановление администрации  г.п. Октябрьское                                                  от 22.08.2013 № 295</t>
  </si>
  <si>
    <t>Постановление администрации  г.п. Октябрьское                                            от 22.08.2013 № 295</t>
  </si>
  <si>
    <t>Итого: с. Большой Камень</t>
  </si>
  <si>
    <t>НИКТО НЕ ЖИВЕТ</t>
  </si>
  <si>
    <r>
      <t xml:space="preserve">Распоряжение Главы Октябрьского района                               № 505-р от 01.07.2003 г.
</t>
    </r>
    <r>
      <rPr>
        <b/>
        <sz val="10"/>
        <rFont val="Times New Roman"/>
        <family val="1"/>
        <charset val="204"/>
      </rPr>
      <t>СНЕСЕН</t>
    </r>
  </si>
  <si>
    <r>
      <t xml:space="preserve">Распоряжение Главы Октябрьского района № 505-р от 01.07.2003 г.,
</t>
    </r>
    <r>
      <rPr>
        <b/>
        <sz val="10"/>
        <rFont val="Times New Roman"/>
        <family val="1"/>
        <charset val="204"/>
      </rPr>
      <t>СГОРЕЛ</t>
    </r>
  </si>
  <si>
    <r>
      <t xml:space="preserve">Распоряжение Главы Октябрьского района                                             № 505-р от 01.07.2003 г.,
</t>
    </r>
    <r>
      <rPr>
        <b/>
        <sz val="10"/>
        <rFont val="Times New Roman"/>
        <family val="1"/>
        <charset val="204"/>
      </rPr>
      <t>СГОРЕЛ</t>
    </r>
  </si>
  <si>
    <t>Реестр многоквартирных домов, признанных в установленном порядке аварийными и подлежащими сносу на территории МО</t>
  </si>
  <si>
    <t>сельского поселения Каменное по состоянию на 01.01.2019.</t>
  </si>
  <si>
    <t>Кол- во жилых помещений (квартир, комнат в общежитиях или коммунальных квартирах)</t>
  </si>
  <si>
    <t>Количество проживающих человек, чел.</t>
  </si>
  <si>
    <t xml:space="preserve">Дата, номер документа о признании дома аварийным. </t>
  </si>
  <si>
    <t>Улица, переулок, проспект.</t>
  </si>
  <si>
    <t>Соц.найм</t>
  </si>
  <si>
    <t xml:space="preserve">В собственности </t>
  </si>
  <si>
    <t>с. Пальяново</t>
  </si>
  <si>
    <t xml:space="preserve">Почтовая </t>
  </si>
  <si>
    <t>Постановление № 102 от 01.08.2018</t>
  </si>
  <si>
    <t xml:space="preserve">Центральная </t>
  </si>
  <si>
    <t>итого</t>
  </si>
  <si>
    <t>с. Каменное</t>
  </si>
  <si>
    <t>Береговая</t>
  </si>
  <si>
    <t>Постановление № 94 от 20.06.2018</t>
  </si>
  <si>
    <t>Геологическая</t>
  </si>
  <si>
    <t>Постановление № 95 от 20.06.2018</t>
  </si>
  <si>
    <t>Постановление № 96 от 20.06.2018</t>
  </si>
  <si>
    <t xml:space="preserve">Лесная </t>
  </si>
  <si>
    <t>Постановление № 97 от 20.06.2018</t>
  </si>
  <si>
    <t>Всего по с.п.Каменное</t>
  </si>
  <si>
    <t>№ п/п</t>
  </si>
  <si>
    <t>Почтовая</t>
  </si>
  <si>
    <t xml:space="preserve">  на территории сельского поселения Карымкары</t>
  </si>
  <si>
    <t>по состоянию на 01.01.2019 г.</t>
  </si>
  <si>
    <t>Поселок</t>
  </si>
  <si>
    <t>Карымкары</t>
  </si>
  <si>
    <t>Дорожная</t>
  </si>
  <si>
    <t>постановление администрации сельского поселения Карымкары № 207-п от 25.12.2018 г.</t>
  </si>
  <si>
    <t>Горнореченск</t>
  </si>
  <si>
    <t>Речная</t>
  </si>
  <si>
    <t>Реестр жилых  домов, признанных в установленном  порядке  аварийными и подлежащими сносу                           Приложение1</t>
  </si>
  <si>
    <t xml:space="preserve">  на территории муниципального образования сельское поселение Сергино</t>
  </si>
  <si>
    <t>по состоянию на 17.04.2019 года</t>
  </si>
  <si>
    <t>Молодежная</t>
  </si>
  <si>
    <t>Постановление администрации сельского поселения Сергино
от 11.03.2012 г. № 39</t>
  </si>
  <si>
    <t>пер.Новый</t>
  </si>
  <si>
    <t>Постановление администрации сельского поселения Сергино
от 07.08.2014 г. № 116</t>
  </si>
  <si>
    <t>Южная</t>
  </si>
  <si>
    <t>Постановление администрации сельского поселения Сергино
от 14.10.2015 года № 204</t>
  </si>
  <si>
    <t>Оренбургская</t>
  </si>
  <si>
    <t>Постановление администрации сельского поселения Сергино
от 30.08.2017 г. № 121</t>
  </si>
  <si>
    <t>Постановление администрации сельского поселения Сергино
от 12.12.2018 г. № 266</t>
  </si>
  <si>
    <t>Курганская</t>
  </si>
  <si>
    <t>Постановление администрации сельское поселение Сергино № 02 от 11.01.2019</t>
  </si>
  <si>
    <t>Железнодорожная</t>
  </si>
  <si>
    <t xml:space="preserve">Постановление администрации сельского поселения Сергино №83 от 23.04.2019
</t>
  </si>
  <si>
    <t>Постановление администрации сельского поселения Сергино №84 от 23.04.2019</t>
  </si>
  <si>
    <t xml:space="preserve">  на территории МО городское поселение Талинка</t>
  </si>
  <si>
    <t>по состоянию на  01.02.2019 года.</t>
  </si>
  <si>
    <t>мкр. Центральный</t>
  </si>
  <si>
    <t>08.10.2014    № 196</t>
  </si>
  <si>
    <t>09.02.2018 № 34</t>
  </si>
  <si>
    <t xml:space="preserve">1 мкр.  </t>
  </si>
  <si>
    <t>31.01.2019 № 28</t>
  </si>
  <si>
    <t>19.02.2019 № 58</t>
  </si>
  <si>
    <t>Итого:</t>
  </si>
  <si>
    <t xml:space="preserve">  на территории  муниципального образования сельское поселение Унъюган  </t>
  </si>
  <si>
    <t>по состоянию на "01" января 2019 года</t>
  </si>
  <si>
    <t>Киевская</t>
  </si>
  <si>
    <t xml:space="preserve">Постановление Администрации сельского поселения Унъюган от 08.04.2013 №67 </t>
  </si>
  <si>
    <t>Матросова</t>
  </si>
  <si>
    <t>6А</t>
  </si>
  <si>
    <t xml:space="preserve">Постановление Администрации сельского поселения Унъюган от 31.07.2015 № 227 </t>
  </si>
  <si>
    <t>Постановление Администрации сельского поселения Унъюган от 31.07.2015 № 227</t>
  </si>
  <si>
    <t>Гастелло</t>
  </si>
  <si>
    <t>Постановление Администрации сельского поселения Унъюган от 22.06.2017 № 140</t>
  </si>
  <si>
    <t>Кишиневская</t>
  </si>
  <si>
    <t>60 лет Октября</t>
  </si>
  <si>
    <t>Итого</t>
  </si>
  <si>
    <t>Курчатова</t>
  </si>
  <si>
    <t xml:space="preserve"> на территории сельского поселения Шеркалы</t>
  </si>
  <si>
    <r>
      <t>по состоянию на</t>
    </r>
    <r>
      <rPr>
        <b/>
        <sz val="12"/>
        <color rgb="FFFF0000"/>
        <rFont val="Arial"/>
        <family val="2"/>
        <charset val="204"/>
      </rPr>
      <t xml:space="preserve"> </t>
    </r>
    <r>
      <rPr>
        <b/>
        <sz val="12"/>
        <rFont val="Arial"/>
        <family val="2"/>
        <charset val="204"/>
      </rPr>
      <t>"04" февраля 2019 г.</t>
    </r>
  </si>
  <si>
    <t>№  очередности на снос</t>
  </si>
  <si>
    <t>Площадь жилых помещений,  без учета веранд, кв.м.</t>
  </si>
  <si>
    <t>Предполагаемый срок расселения и сноса  дома  (год)</t>
  </si>
  <si>
    <t>Гладышева</t>
  </si>
  <si>
    <t>Постановление администрации сельского поселения Шеркалы № 197 от 23.12.2013 г.</t>
  </si>
  <si>
    <t>Трудовая</t>
  </si>
  <si>
    <t>Нестерова</t>
  </si>
  <si>
    <t>Постановление администрации сельского поселения Шеркалы № 71 от 28.04.2015 г.</t>
  </si>
  <si>
    <t>Постановление администрации сельского поселения Шеркалы № 86 от 11.05.2018 г.</t>
  </si>
  <si>
    <t>30а</t>
  </si>
  <si>
    <t>Постановление администрации сельского поселения Шеркалы № 11 от 30.01.2019 г.</t>
  </si>
  <si>
    <t>Центральный</t>
  </si>
  <si>
    <t>-</t>
  </si>
  <si>
    <t>Распоряжение главы Октябрьского района                       от 01.07.2003  № 505-р</t>
  </si>
  <si>
    <t>Восточный</t>
  </si>
  <si>
    <t>Постановление администрации городского поселения Андра от 05.04.2018 № 163</t>
  </si>
  <si>
    <t>Западный</t>
  </si>
  <si>
    <t>Постановление администрации городского поселения Андра от 27.03.2017 № 88</t>
  </si>
  <si>
    <t>Итого по г.п. Андра</t>
  </si>
  <si>
    <t>до 31.12.2021</t>
  </si>
  <si>
    <t>до 31.12.2022</t>
  </si>
  <si>
    <t>до 31.12.2024</t>
  </si>
  <si>
    <t>включены в потребность на строительство по ул.Комсомольская д.14а</t>
  </si>
  <si>
    <t>включены в потребность на строительство по ул.Лесная 3А</t>
  </si>
  <si>
    <t>включены в потребность на строительство по ул.Лесная 3Б</t>
  </si>
  <si>
    <t>расселено-30, не расселено-1</t>
  </si>
  <si>
    <t>расселено-3, не расселено-1</t>
  </si>
  <si>
    <t>расселено-13, не расселено-6 семей</t>
  </si>
  <si>
    <t>расселено-11, не расселено-1</t>
  </si>
  <si>
    <t>расселено- 3, не расселено-1</t>
  </si>
  <si>
    <t>Постановление № 32в от 11.03.2018</t>
  </si>
  <si>
    <t xml:space="preserve">Ленина </t>
  </si>
  <si>
    <t xml:space="preserve">Комсомольская </t>
  </si>
  <si>
    <t>ИТОГО по сп.Карымкары</t>
  </si>
  <si>
    <t>постановление администрации сельского поселения Карымкары № 124-п от 28.06.2019 г.</t>
  </si>
  <si>
    <t>Постановление администрации сельского поселения Сергино
от 11.03.2012 г. №43</t>
  </si>
  <si>
    <t>Постановление администрации сельского поселения Сергино № 119 от 21.06.2019</t>
  </si>
  <si>
    <t>31.21.2020</t>
  </si>
  <si>
    <t>31.21.2022</t>
  </si>
  <si>
    <t>10 квартир расселены, осталось 21</t>
  </si>
  <si>
    <t xml:space="preserve">  на территории МО городское поселение Андра</t>
  </si>
  <si>
    <t>по состоянию на 01.07.2019</t>
  </si>
  <si>
    <t>Постановление администрации городского поселения Андра от 27.03.2017 № 87</t>
  </si>
  <si>
    <t>Постановление администрации городского поселения Андра от 22.01.2019 № 51</t>
  </si>
  <si>
    <t>Реестр непригодных домов признаных на территории Андра</t>
  </si>
  <si>
    <t>ИТОГО КАРЫМКАРЫ</t>
  </si>
  <si>
    <t xml:space="preserve">Кол-во жилых помещений </t>
  </si>
  <si>
    <t>Планируют признать аварийными в 2019 году Октябрьское, ул.Лесная д.3, д.24, Пионерская д.11 и д.15, ул.Титова д.28, ул.Шмигельского д.51</t>
  </si>
  <si>
    <t>п.Кормужиханка ул.Больничная д.3, ул.Гагарина д.1</t>
  </si>
  <si>
    <t>Постановление Администрации сельского поселения Унъюган от 14.06.2019 № 144</t>
  </si>
  <si>
    <t xml:space="preserve">  на территории МО сельское поселение Перегребное</t>
  </si>
  <si>
    <t>Постановление администрации сельского поселения Перегребное № 219 от 23.05.2016г.</t>
  </si>
  <si>
    <t>по состоянию на 01.05.2019</t>
  </si>
  <si>
    <t>Спасенников</t>
  </si>
  <si>
    <t>Постановление администрации сельского поселения Перегребное № 135 от 28.05.2019г.</t>
  </si>
  <si>
    <t>с.Перегребное</t>
  </si>
  <si>
    <t>д.Нижние Нарыкары</t>
  </si>
  <si>
    <t>Постановление администрации сельского поселения Перегребное № 146 от 20.06.2018 г.</t>
  </si>
  <si>
    <t>ВСЕГО по с.п. Перегребное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</si>
</sst>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FF0000"/>
      <name val="Arial"/>
      <family val="2"/>
      <charset val="204"/>
    </font>
    <font>
      <b/>
      <sz val="12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2"/>
      <name val="Arial Cyr"/>
      <charset val="204"/>
    </font>
    <font>
      <b/>
      <sz val="12"/>
      <name val="Arial Cyr"/>
      <family val="2"/>
      <charset val="204"/>
    </font>
    <font>
      <sz val="9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294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14" fontId="2" fillId="0" borderId="2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/>
    </xf>
    <xf numFmtId="0" fontId="2" fillId="0" borderId="4" xfId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6" fillId="0" borderId="0" xfId="0" applyFont="1"/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2" fontId="11" fillId="0" borderId="1" xfId="0" applyNumberFormat="1" applyFont="1" applyBorder="1" applyAlignment="1">
      <alignment horizontal="center" vertical="center"/>
    </xf>
    <xf numFmtId="0" fontId="15" fillId="0" borderId="0" xfId="0" applyFont="1"/>
    <xf numFmtId="0" fontId="10" fillId="0" borderId="0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3" fillId="0" borderId="0" xfId="0" applyFont="1"/>
    <xf numFmtId="0" fontId="18" fillId="0" borderId="8" xfId="0" applyFont="1" applyBorder="1"/>
    <xf numFmtId="0" fontId="18" fillId="0" borderId="9" xfId="0" applyFont="1" applyBorder="1"/>
    <xf numFmtId="0" fontId="19" fillId="0" borderId="9" xfId="0" applyFont="1" applyBorder="1"/>
    <xf numFmtId="0" fontId="20" fillId="0" borderId="0" xfId="0" applyFont="1"/>
    <xf numFmtId="0" fontId="5" fillId="0" borderId="1" xfId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6" fillId="0" borderId="0" xfId="0" applyFont="1"/>
    <xf numFmtId="0" fontId="11" fillId="0" borderId="0" xfId="0" applyFont="1"/>
    <xf numFmtId="0" fontId="17" fillId="0" borderId="1" xfId="0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11" fillId="0" borderId="1" xfId="0" applyFont="1" applyBorder="1"/>
    <xf numFmtId="0" fontId="17" fillId="0" borderId="1" xfId="0" applyFont="1" applyBorder="1"/>
    <xf numFmtId="0" fontId="1" fillId="2" borderId="1" xfId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1" fillId="0" borderId="1" xfId="1" applyNumberFormat="1" applyFont="1" applyBorder="1" applyAlignment="1">
      <alignment horizontal="center" vertical="center"/>
    </xf>
    <xf numFmtId="164" fontId="1" fillId="2" borderId="1" xfId="1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left" vertical="center"/>
    </xf>
    <xf numFmtId="0" fontId="1" fillId="0" borderId="1" xfId="1" applyFont="1" applyBorder="1" applyAlignment="1">
      <alignment horizontal="left" vertical="center"/>
    </xf>
    <xf numFmtId="0" fontId="1" fillId="2" borderId="1" xfId="1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3" fillId="0" borderId="0" xfId="0" applyFont="1" applyAlignment="1">
      <alignment horizontal="left"/>
    </xf>
    <xf numFmtId="164" fontId="1" fillId="0" borderId="1" xfId="1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center" wrapText="1"/>
    </xf>
    <xf numFmtId="0" fontId="0" fillId="0" borderId="0" xfId="0" applyFill="1"/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/>
    <xf numFmtId="0" fontId="14" fillId="0" borderId="1" xfId="0" applyFont="1" applyFill="1" applyBorder="1" applyAlignment="1">
      <alignment horizontal="left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left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16" xfId="0" applyFont="1" applyFill="1" applyBorder="1"/>
    <xf numFmtId="0" fontId="14" fillId="0" borderId="1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/>
    <xf numFmtId="0" fontId="14" fillId="0" borderId="10" xfId="0" applyFont="1" applyFill="1" applyBorder="1" applyAlignment="1">
      <alignment horizontal="center" vertical="center"/>
    </xf>
    <xf numFmtId="0" fontId="24" fillId="0" borderId="0" xfId="0" applyFont="1" applyFill="1"/>
    <xf numFmtId="0" fontId="14" fillId="0" borderId="19" xfId="0" applyFont="1" applyFill="1" applyBorder="1" applyAlignment="1">
      <alignment horizontal="center" vertical="center"/>
    </xf>
    <xf numFmtId="0" fontId="22" fillId="0" borderId="21" xfId="0" applyFont="1" applyFill="1" applyBorder="1"/>
    <xf numFmtId="0" fontId="22" fillId="0" borderId="21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left" vertical="center"/>
    </xf>
    <xf numFmtId="0" fontId="5" fillId="0" borderId="7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14" fontId="2" fillId="0" borderId="7" xfId="1" applyNumberFormat="1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" fillId="0" borderId="14" xfId="1" applyFont="1" applyFill="1" applyBorder="1" applyAlignment="1">
      <alignment horizontal="center" vertical="center"/>
    </xf>
    <xf numFmtId="0" fontId="5" fillId="0" borderId="26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13" fillId="0" borderId="0" xfId="0" applyFont="1" applyFill="1"/>
    <xf numFmtId="0" fontId="13" fillId="0" borderId="19" xfId="0" applyFont="1" applyFill="1" applyBorder="1"/>
    <xf numFmtId="0" fontId="13" fillId="0" borderId="21" xfId="0" applyFont="1" applyFill="1" applyBorder="1" applyAlignment="1">
      <alignment horizontal="left"/>
    </xf>
    <xf numFmtId="0" fontId="13" fillId="0" borderId="21" xfId="0" applyFont="1" applyFill="1" applyBorder="1"/>
    <xf numFmtId="0" fontId="9" fillId="0" borderId="21" xfId="0" applyFont="1" applyFill="1" applyBorder="1" applyAlignment="1">
      <alignment horizontal="center"/>
    </xf>
    <xf numFmtId="0" fontId="5" fillId="0" borderId="21" xfId="0" applyFont="1" applyFill="1" applyBorder="1"/>
    <xf numFmtId="0" fontId="13" fillId="0" borderId="0" xfId="0" applyFont="1" applyFill="1" applyAlignment="1">
      <alignment horizontal="left"/>
    </xf>
    <xf numFmtId="0" fontId="4" fillId="0" borderId="1" xfId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wrapText="1"/>
    </xf>
    <xf numFmtId="0" fontId="11" fillId="0" borderId="3" xfId="0" applyFont="1" applyBorder="1" applyAlignment="1">
      <alignment horizont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left" wrapText="1"/>
    </xf>
    <xf numFmtId="0" fontId="14" fillId="0" borderId="16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2" fontId="13" fillId="0" borderId="3" xfId="0" applyNumberFormat="1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/>
    </xf>
    <xf numFmtId="0" fontId="1" fillId="0" borderId="1" xfId="1" applyFont="1" applyFill="1" applyBorder="1" applyAlignment="1"/>
    <xf numFmtId="164" fontId="1" fillId="0" borderId="1" xfId="1" applyNumberFormat="1" applyFont="1" applyFill="1" applyBorder="1" applyAlignment="1">
      <alignment horizontal="center"/>
    </xf>
    <xf numFmtId="0" fontId="1" fillId="0" borderId="1" xfId="1" applyFont="1" applyFill="1" applyBorder="1" applyAlignment="1">
      <alignment horizontal="left"/>
    </xf>
    <xf numFmtId="0" fontId="6" fillId="0" borderId="0" xfId="0" applyFont="1" applyFill="1"/>
    <xf numFmtId="0" fontId="11" fillId="0" borderId="1" xfId="0" applyFont="1" applyFill="1" applyBorder="1"/>
    <xf numFmtId="0" fontId="17" fillId="0" borderId="1" xfId="0" applyFont="1" applyFill="1" applyBorder="1"/>
    <xf numFmtId="0" fontId="28" fillId="0" borderId="0" xfId="0" applyFont="1" applyFill="1"/>
    <xf numFmtId="0" fontId="10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14" fontId="10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14" fontId="2" fillId="0" borderId="16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top" wrapText="1"/>
    </xf>
    <xf numFmtId="0" fontId="12" fillId="0" borderId="0" xfId="0" applyFont="1" applyFill="1"/>
    <xf numFmtId="0" fontId="29" fillId="0" borderId="0" xfId="1" applyFont="1" applyFill="1" applyAlignment="1">
      <alignment horizontal="center"/>
    </xf>
    <xf numFmtId="0" fontId="29" fillId="0" borderId="0" xfId="1" applyFont="1" applyFill="1" applyAlignment="1">
      <alignment vertical="center"/>
    </xf>
    <xf numFmtId="0" fontId="29" fillId="0" borderId="0" xfId="1" applyFont="1" applyFill="1"/>
    <xf numFmtId="0" fontId="29" fillId="0" borderId="0" xfId="1" applyFont="1" applyFill="1" applyAlignment="1">
      <alignment horizontal="center" vertical="center" wrapText="1"/>
    </xf>
    <xf numFmtId="0" fontId="30" fillId="0" borderId="1" xfId="1" applyFont="1" applyFill="1" applyBorder="1" applyAlignment="1">
      <alignment horizontal="center"/>
    </xf>
    <xf numFmtId="0" fontId="30" fillId="0" borderId="1" xfId="1" applyFont="1" applyFill="1" applyBorder="1" applyAlignment="1">
      <alignment vertical="center"/>
    </xf>
    <xf numFmtId="0" fontId="29" fillId="0" borderId="1" xfId="1" applyFont="1" applyFill="1" applyBorder="1"/>
    <xf numFmtId="0" fontId="29" fillId="0" borderId="1" xfId="1" applyFont="1" applyFill="1" applyBorder="1" applyAlignment="1">
      <alignment horizontal="center" vertical="center" wrapText="1"/>
    </xf>
    <xf numFmtId="14" fontId="1" fillId="0" borderId="1" xfId="1" applyNumberFormat="1" applyFont="1" applyFill="1" applyBorder="1" applyAlignment="1">
      <alignment horizontal="center" vertical="center" wrapText="1"/>
    </xf>
    <xf numFmtId="0" fontId="29" fillId="0" borderId="1" xfId="1" applyFont="1" applyFill="1" applyBorder="1" applyAlignment="1">
      <alignment horizontal="left" vertical="center"/>
    </xf>
    <xf numFmtId="1" fontId="17" fillId="0" borderId="1" xfId="1" applyNumberFormat="1" applyFont="1" applyFill="1" applyBorder="1" applyAlignment="1">
      <alignment horizontal="center" vertical="center"/>
    </xf>
    <xf numFmtId="164" fontId="17" fillId="0" borderId="1" xfId="1" applyNumberFormat="1" applyFont="1" applyFill="1" applyBorder="1" applyAlignment="1">
      <alignment horizontal="center" vertical="center"/>
    </xf>
    <xf numFmtId="164" fontId="9" fillId="0" borderId="1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14" fontId="5" fillId="0" borderId="1" xfId="1" applyNumberFormat="1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9" fillId="0" borderId="0" xfId="1" applyFont="1" applyFill="1" applyBorder="1" applyAlignment="1">
      <alignment horizontal="left" vertical="center"/>
    </xf>
    <xf numFmtId="0" fontId="16" fillId="0" borderId="16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 wrapText="1"/>
    </xf>
    <xf numFmtId="0" fontId="11" fillId="0" borderId="0" xfId="0" applyFont="1" applyFill="1"/>
    <xf numFmtId="0" fontId="11" fillId="0" borderId="0" xfId="0" applyFont="1" applyAlignment="1">
      <alignment horizontal="justify" vertical="center"/>
    </xf>
    <xf numFmtId="0" fontId="11" fillId="0" borderId="0" xfId="0" applyFont="1" applyAlignment="1">
      <alignment vertical="center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14" fontId="14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wrapText="1"/>
    </xf>
    <xf numFmtId="0" fontId="11" fillId="0" borderId="0" xfId="0" applyFont="1" applyFill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 wrapText="1"/>
    </xf>
    <xf numFmtId="0" fontId="11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wrapText="1"/>
    </xf>
    <xf numFmtId="0" fontId="33" fillId="0" borderId="1" xfId="1" applyFont="1" applyFill="1" applyBorder="1" applyAlignment="1">
      <alignment horizontal="center" vertical="center"/>
    </xf>
    <xf numFmtId="0" fontId="17" fillId="0" borderId="0" xfId="0" applyFont="1"/>
    <xf numFmtId="0" fontId="11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14" fontId="13" fillId="0" borderId="27" xfId="0" applyNumberFormat="1" applyFont="1" applyBorder="1" applyAlignment="1">
      <alignment horizontal="center" vertical="center" wrapText="1"/>
    </xf>
    <xf numFmtId="14" fontId="13" fillId="0" borderId="18" xfId="0" applyNumberFormat="1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14" fontId="13" fillId="0" borderId="17" xfId="0" applyNumberFormat="1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2" fillId="0" borderId="27" xfId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vertical="center"/>
    </xf>
    <xf numFmtId="0" fontId="2" fillId="0" borderId="25" xfId="1" applyFont="1" applyFill="1" applyBorder="1" applyAlignment="1">
      <alignment vertical="center"/>
    </xf>
    <xf numFmtId="0" fontId="13" fillId="0" borderId="23" xfId="0" applyFont="1" applyFill="1" applyBorder="1"/>
    <xf numFmtId="0" fontId="8" fillId="0" borderId="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4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textRotation="180" wrapText="1"/>
    </xf>
    <xf numFmtId="0" fontId="2" fillId="0" borderId="25" xfId="0" applyFont="1" applyFill="1" applyBorder="1" applyAlignment="1">
      <alignment horizontal="center" vertical="center" textRotation="180" wrapText="1"/>
    </xf>
    <xf numFmtId="0" fontId="17" fillId="0" borderId="13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0" borderId="29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/>
    </xf>
    <xf numFmtId="0" fontId="1" fillId="0" borderId="1" xfId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/>
    </xf>
    <xf numFmtId="0" fontId="21" fillId="0" borderId="1" xfId="0" applyFont="1" applyFill="1" applyBorder="1" applyAlignment="1">
      <alignment vertical="center"/>
    </xf>
    <xf numFmtId="0" fontId="5" fillId="0" borderId="1" xfId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</cellXfs>
  <cellStyles count="2">
    <cellStyle name="Обычный" xfId="0" builtinId="0"/>
    <cellStyle name="Обычный_Ветхое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4"/>
  <sheetViews>
    <sheetView tabSelected="1" zoomScaleNormal="100" zoomScaleSheetLayoutView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2" sqref="A2:O2"/>
    </sheetView>
  </sheetViews>
  <sheetFormatPr defaultRowHeight="15" x14ac:dyDescent="0.25"/>
  <cols>
    <col min="1" max="1" width="6" style="118" customWidth="1"/>
    <col min="2" max="2" width="15.42578125" style="124" customWidth="1"/>
    <col min="3" max="3" width="7.5703125" style="118" customWidth="1"/>
    <col min="4" max="6" width="7" style="118" customWidth="1"/>
    <col min="7" max="9" width="7.5703125" style="118" customWidth="1"/>
    <col min="10" max="12" width="7" style="118" customWidth="1"/>
    <col min="13" max="13" width="21.5703125" style="118" customWidth="1"/>
    <col min="14" max="14" width="11.85546875" style="118" customWidth="1"/>
    <col min="15" max="15" width="14.42578125" style="118" customWidth="1"/>
    <col min="16" max="16" width="10.7109375" style="118" customWidth="1"/>
    <col min="17" max="16384" width="9.140625" style="118"/>
  </cols>
  <sheetData>
    <row r="2" spans="1:15" x14ac:dyDescent="0.25">
      <c r="A2" s="235" t="s">
        <v>0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</row>
    <row r="3" spans="1:15" x14ac:dyDescent="0.25">
      <c r="A3" s="235" t="s">
        <v>1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</row>
    <row r="4" spans="1:15" x14ac:dyDescent="0.25">
      <c r="A4" s="235" t="s">
        <v>2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</row>
    <row r="5" spans="1:15" ht="16.5" thickBot="1" x14ac:dyDescent="0.3">
      <c r="A5" s="81"/>
      <c r="B5" s="16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</row>
    <row r="6" spans="1:15" ht="49.5" customHeight="1" x14ac:dyDescent="0.25">
      <c r="A6" s="236" t="s">
        <v>3</v>
      </c>
      <c r="B6" s="238" t="s">
        <v>4</v>
      </c>
      <c r="C6" s="238"/>
      <c r="D6" s="238" t="s">
        <v>5</v>
      </c>
      <c r="E6" s="238"/>
      <c r="F6" s="238"/>
      <c r="G6" s="238" t="s">
        <v>6</v>
      </c>
      <c r="H6" s="238"/>
      <c r="I6" s="238"/>
      <c r="J6" s="238" t="s">
        <v>7</v>
      </c>
      <c r="K6" s="238"/>
      <c r="L6" s="238"/>
      <c r="M6" s="239" t="s">
        <v>8</v>
      </c>
      <c r="N6" s="239" t="s">
        <v>9</v>
      </c>
      <c r="O6" s="241" t="s">
        <v>10</v>
      </c>
    </row>
    <row r="7" spans="1:15" ht="51" x14ac:dyDescent="0.25">
      <c r="A7" s="237"/>
      <c r="B7" s="85" t="s">
        <v>11</v>
      </c>
      <c r="C7" s="85" t="s">
        <v>12</v>
      </c>
      <c r="D7" s="219" t="s">
        <v>13</v>
      </c>
      <c r="E7" s="219" t="s">
        <v>14</v>
      </c>
      <c r="F7" s="219" t="s">
        <v>15</v>
      </c>
      <c r="G7" s="219" t="s">
        <v>13</v>
      </c>
      <c r="H7" s="219" t="s">
        <v>14</v>
      </c>
      <c r="I7" s="219" t="s">
        <v>15</v>
      </c>
      <c r="J7" s="219" t="s">
        <v>13</v>
      </c>
      <c r="K7" s="219" t="s">
        <v>14</v>
      </c>
      <c r="L7" s="219" t="s">
        <v>15</v>
      </c>
      <c r="M7" s="240"/>
      <c r="N7" s="240"/>
      <c r="O7" s="242"/>
    </row>
    <row r="8" spans="1:15" ht="74.25" customHeight="1" x14ac:dyDescent="0.25">
      <c r="A8" s="116">
        <v>1</v>
      </c>
      <c r="B8" s="110" t="s">
        <v>16</v>
      </c>
      <c r="C8" s="109">
        <v>7</v>
      </c>
      <c r="D8" s="109">
        <v>4</v>
      </c>
      <c r="E8" s="111">
        <v>0</v>
      </c>
      <c r="F8" s="111">
        <v>4</v>
      </c>
      <c r="G8" s="111">
        <v>186.8</v>
      </c>
      <c r="H8" s="111">
        <v>0</v>
      </c>
      <c r="I8" s="112">
        <v>186.8</v>
      </c>
      <c r="J8" s="111">
        <v>8</v>
      </c>
      <c r="K8" s="111">
        <v>0</v>
      </c>
      <c r="L8" s="111">
        <v>8</v>
      </c>
      <c r="M8" s="217" t="s">
        <v>17</v>
      </c>
      <c r="N8" s="113">
        <v>43830</v>
      </c>
      <c r="O8" s="230" t="s">
        <v>290</v>
      </c>
    </row>
    <row r="9" spans="1:15" ht="63" customHeight="1" x14ac:dyDescent="0.25">
      <c r="A9" s="115">
        <v>2</v>
      </c>
      <c r="B9" s="18" t="s">
        <v>18</v>
      </c>
      <c r="C9" s="4">
        <v>39</v>
      </c>
      <c r="D9" s="3">
        <v>31</v>
      </c>
      <c r="E9" s="3">
        <v>31</v>
      </c>
      <c r="F9" s="3">
        <v>0</v>
      </c>
      <c r="G9" s="3">
        <v>1275.5</v>
      </c>
      <c r="H9" s="3">
        <v>1275.5</v>
      </c>
      <c r="I9" s="3">
        <v>0</v>
      </c>
      <c r="J9" s="3">
        <v>33</v>
      </c>
      <c r="K9" s="9">
        <v>33</v>
      </c>
      <c r="L9" s="3">
        <v>0</v>
      </c>
      <c r="M9" s="3" t="s">
        <v>19</v>
      </c>
      <c r="N9" s="10">
        <v>43830</v>
      </c>
      <c r="O9" s="231" t="s">
        <v>289</v>
      </c>
    </row>
    <row r="10" spans="1:15" ht="71.25" customHeight="1" x14ac:dyDescent="0.25">
      <c r="A10" s="115">
        <v>3</v>
      </c>
      <c r="B10" s="18" t="s">
        <v>20</v>
      </c>
      <c r="C10" s="4">
        <v>2</v>
      </c>
      <c r="D10" s="4">
        <v>4</v>
      </c>
      <c r="E10" s="3">
        <v>1</v>
      </c>
      <c r="F10" s="4">
        <v>3</v>
      </c>
      <c r="G10" s="11">
        <v>189.9</v>
      </c>
      <c r="H10" s="4">
        <v>27.13</v>
      </c>
      <c r="I10" s="8">
        <v>162.77000000000001</v>
      </c>
      <c r="J10" s="12">
        <v>10</v>
      </c>
      <c r="K10" s="4">
        <v>3</v>
      </c>
      <c r="L10" s="4">
        <v>7</v>
      </c>
      <c r="M10" s="3" t="s">
        <v>21</v>
      </c>
      <c r="N10" s="7">
        <v>44196</v>
      </c>
      <c r="O10" s="231" t="s">
        <v>293</v>
      </c>
    </row>
    <row r="11" spans="1:15" ht="90.75" customHeight="1" x14ac:dyDescent="0.25">
      <c r="A11" s="117">
        <v>4</v>
      </c>
      <c r="B11" s="18" t="s">
        <v>22</v>
      </c>
      <c r="C11" s="4">
        <v>9</v>
      </c>
      <c r="D11" s="4">
        <v>19</v>
      </c>
      <c r="E11" s="3">
        <v>9</v>
      </c>
      <c r="F11" s="4">
        <v>10</v>
      </c>
      <c r="G11" s="4">
        <v>972.7</v>
      </c>
      <c r="H11" s="4">
        <v>448.32</v>
      </c>
      <c r="I11" s="11">
        <v>524.38</v>
      </c>
      <c r="J11" s="11">
        <v>48</v>
      </c>
      <c r="K11" s="4">
        <v>18</v>
      </c>
      <c r="L11" s="4">
        <v>30</v>
      </c>
      <c r="M11" s="3" t="s">
        <v>23</v>
      </c>
      <c r="N11" s="7">
        <v>44196</v>
      </c>
      <c r="O11" s="231" t="s">
        <v>291</v>
      </c>
    </row>
    <row r="12" spans="1:15" ht="52.5" customHeight="1" x14ac:dyDescent="0.25">
      <c r="A12" s="115">
        <v>5</v>
      </c>
      <c r="B12" s="18" t="s">
        <v>25</v>
      </c>
      <c r="C12" s="4">
        <v>1</v>
      </c>
      <c r="D12" s="4">
        <v>12</v>
      </c>
      <c r="E12" s="3">
        <v>4</v>
      </c>
      <c r="F12" s="4">
        <v>8</v>
      </c>
      <c r="G12" s="4">
        <v>810.5</v>
      </c>
      <c r="H12" s="4">
        <v>230.5</v>
      </c>
      <c r="I12" s="4">
        <v>580.15</v>
      </c>
      <c r="J12" s="4">
        <v>38</v>
      </c>
      <c r="K12" s="4">
        <v>16</v>
      </c>
      <c r="L12" s="4">
        <v>22</v>
      </c>
      <c r="M12" s="3" t="s">
        <v>26</v>
      </c>
      <c r="N12" s="7">
        <v>43830</v>
      </c>
      <c r="O12" s="231" t="s">
        <v>292</v>
      </c>
    </row>
    <row r="13" spans="1:15" ht="51" x14ac:dyDescent="0.25">
      <c r="A13" s="117">
        <v>6</v>
      </c>
      <c r="B13" s="18" t="s">
        <v>28</v>
      </c>
      <c r="C13" s="4">
        <v>3</v>
      </c>
      <c r="D13" s="4">
        <v>21</v>
      </c>
      <c r="E13" s="3">
        <v>6</v>
      </c>
      <c r="F13" s="4">
        <v>15</v>
      </c>
      <c r="G13" s="4">
        <v>1199.97</v>
      </c>
      <c r="H13" s="4">
        <v>343.7</v>
      </c>
      <c r="I13" s="11">
        <v>856.27</v>
      </c>
      <c r="J13" s="12">
        <v>52</v>
      </c>
      <c r="K13" s="4">
        <v>16</v>
      </c>
      <c r="L13" s="4">
        <v>36</v>
      </c>
      <c r="M13" s="3" t="s">
        <v>29</v>
      </c>
      <c r="N13" s="7">
        <v>44561</v>
      </c>
      <c r="O13" s="231"/>
    </row>
    <row r="14" spans="1:15" ht="51" x14ac:dyDescent="0.25">
      <c r="A14" s="115">
        <v>7</v>
      </c>
      <c r="B14" s="18" t="s">
        <v>22</v>
      </c>
      <c r="C14" s="4">
        <v>22</v>
      </c>
      <c r="D14" s="4">
        <v>16</v>
      </c>
      <c r="E14" s="3">
        <v>4</v>
      </c>
      <c r="F14" s="4">
        <v>12</v>
      </c>
      <c r="G14" s="4">
        <v>773.4</v>
      </c>
      <c r="H14" s="4">
        <v>203.4</v>
      </c>
      <c r="I14" s="4">
        <v>570</v>
      </c>
      <c r="J14" s="4">
        <v>26</v>
      </c>
      <c r="K14" s="12">
        <v>4</v>
      </c>
      <c r="L14" s="4">
        <v>12</v>
      </c>
      <c r="M14" s="3" t="s">
        <v>30</v>
      </c>
      <c r="N14" s="7">
        <v>44926</v>
      </c>
      <c r="O14" s="232"/>
    </row>
    <row r="15" spans="1:15" ht="51" x14ac:dyDescent="0.25">
      <c r="A15" s="115">
        <v>8</v>
      </c>
      <c r="B15" s="18" t="s">
        <v>22</v>
      </c>
      <c r="C15" s="4">
        <v>12</v>
      </c>
      <c r="D15" s="4">
        <v>12</v>
      </c>
      <c r="E15" s="3">
        <v>5</v>
      </c>
      <c r="F15" s="4">
        <v>7</v>
      </c>
      <c r="G15" s="4">
        <v>718.2</v>
      </c>
      <c r="H15" s="4">
        <v>239.7</v>
      </c>
      <c r="I15" s="4">
        <v>478.5</v>
      </c>
      <c r="J15" s="4">
        <v>39</v>
      </c>
      <c r="K15" s="4">
        <v>16</v>
      </c>
      <c r="L15" s="4">
        <v>23</v>
      </c>
      <c r="M15" s="3" t="s">
        <v>31</v>
      </c>
      <c r="N15" s="7">
        <v>45291</v>
      </c>
      <c r="O15" s="232"/>
    </row>
    <row r="16" spans="1:15" ht="36" x14ac:dyDescent="0.25">
      <c r="A16" s="117">
        <v>9</v>
      </c>
      <c r="B16" s="18" t="s">
        <v>22</v>
      </c>
      <c r="C16" s="4" t="s">
        <v>32</v>
      </c>
      <c r="D16" s="4">
        <v>12</v>
      </c>
      <c r="E16" s="3">
        <v>12</v>
      </c>
      <c r="F16" s="4">
        <v>0</v>
      </c>
      <c r="G16" s="4">
        <v>747.54</v>
      </c>
      <c r="H16" s="4">
        <v>747.54</v>
      </c>
      <c r="I16" s="4">
        <v>0</v>
      </c>
      <c r="J16" s="4">
        <v>29</v>
      </c>
      <c r="K16" s="4">
        <v>29</v>
      </c>
      <c r="L16" s="4">
        <v>0</v>
      </c>
      <c r="M16" s="48" t="s">
        <v>33</v>
      </c>
      <c r="N16" s="7">
        <v>45292</v>
      </c>
      <c r="O16" s="232"/>
    </row>
    <row r="17" spans="1:15" ht="36" x14ac:dyDescent="0.25">
      <c r="A17" s="115">
        <v>10</v>
      </c>
      <c r="B17" s="18" t="s">
        <v>24</v>
      </c>
      <c r="C17" s="4">
        <v>52</v>
      </c>
      <c r="D17" s="4">
        <v>12</v>
      </c>
      <c r="E17" s="3">
        <v>3</v>
      </c>
      <c r="F17" s="4">
        <v>9</v>
      </c>
      <c r="G17" s="4">
        <v>746</v>
      </c>
      <c r="H17" s="4">
        <v>177.4</v>
      </c>
      <c r="I17" s="4">
        <v>568.6</v>
      </c>
      <c r="J17" s="4">
        <v>33</v>
      </c>
      <c r="K17" s="4">
        <v>9</v>
      </c>
      <c r="L17" s="4">
        <v>24</v>
      </c>
      <c r="M17" s="48" t="s">
        <v>34</v>
      </c>
      <c r="N17" s="7">
        <v>44561</v>
      </c>
      <c r="O17" s="232"/>
    </row>
    <row r="18" spans="1:15" ht="36" x14ac:dyDescent="0.25">
      <c r="A18" s="115">
        <v>11</v>
      </c>
      <c r="B18" s="18" t="s">
        <v>22</v>
      </c>
      <c r="C18" s="4">
        <v>15</v>
      </c>
      <c r="D18" s="4">
        <v>18</v>
      </c>
      <c r="E18" s="3">
        <v>2</v>
      </c>
      <c r="F18" s="4">
        <v>16</v>
      </c>
      <c r="G18" s="4">
        <v>724.13</v>
      </c>
      <c r="H18" s="4">
        <v>118.9</v>
      </c>
      <c r="I18" s="4">
        <v>605.4</v>
      </c>
      <c r="J18" s="4">
        <v>37</v>
      </c>
      <c r="K18" s="4">
        <v>7</v>
      </c>
      <c r="L18" s="4">
        <v>30</v>
      </c>
      <c r="M18" s="48" t="s">
        <v>35</v>
      </c>
      <c r="N18" s="7">
        <v>44561</v>
      </c>
      <c r="O18" s="232"/>
    </row>
    <row r="19" spans="1:15" ht="36" x14ac:dyDescent="0.25">
      <c r="A19" s="117">
        <v>12</v>
      </c>
      <c r="B19" s="18" t="s">
        <v>24</v>
      </c>
      <c r="C19" s="4">
        <v>24</v>
      </c>
      <c r="D19" s="4">
        <v>16</v>
      </c>
      <c r="E19" s="3">
        <v>2</v>
      </c>
      <c r="F19" s="4">
        <v>14</v>
      </c>
      <c r="G19" s="4">
        <v>896.6</v>
      </c>
      <c r="H19" s="4">
        <v>104.5</v>
      </c>
      <c r="I19" s="4">
        <v>792.1</v>
      </c>
      <c r="J19" s="4">
        <v>42</v>
      </c>
      <c r="K19" s="4">
        <v>8</v>
      </c>
      <c r="L19" s="4">
        <v>34</v>
      </c>
      <c r="M19" s="48" t="s">
        <v>36</v>
      </c>
      <c r="N19" s="10">
        <v>44926</v>
      </c>
      <c r="O19" s="232"/>
    </row>
    <row r="20" spans="1:15" ht="38.25" x14ac:dyDescent="0.25">
      <c r="A20" s="115">
        <v>13</v>
      </c>
      <c r="B20" s="18" t="s">
        <v>22</v>
      </c>
      <c r="C20" s="4">
        <v>24</v>
      </c>
      <c r="D20" s="4">
        <v>31</v>
      </c>
      <c r="E20" s="3">
        <v>16</v>
      </c>
      <c r="F20" s="4">
        <f>D20-E20</f>
        <v>15</v>
      </c>
      <c r="G20" s="4">
        <v>1284.3</v>
      </c>
      <c r="H20" s="4">
        <v>493.8</v>
      </c>
      <c r="I20" s="4">
        <f>G20-H20</f>
        <v>790.5</v>
      </c>
      <c r="J20" s="4">
        <v>71</v>
      </c>
      <c r="K20" s="4">
        <v>49</v>
      </c>
      <c r="L20" s="4">
        <v>22</v>
      </c>
      <c r="M20" s="48" t="s">
        <v>37</v>
      </c>
      <c r="N20" s="10">
        <v>44926</v>
      </c>
      <c r="O20" s="231" t="s">
        <v>303</v>
      </c>
    </row>
    <row r="21" spans="1:15" ht="36" x14ac:dyDescent="0.25">
      <c r="A21" s="115">
        <v>14</v>
      </c>
      <c r="B21" s="18" t="s">
        <v>22</v>
      </c>
      <c r="C21" s="4">
        <v>21</v>
      </c>
      <c r="D21" s="4">
        <v>16</v>
      </c>
      <c r="E21" s="4">
        <v>7</v>
      </c>
      <c r="F21" s="4">
        <v>9</v>
      </c>
      <c r="G21" s="4">
        <v>866.2</v>
      </c>
      <c r="H21" s="4">
        <v>312.89999999999998</v>
      </c>
      <c r="I21" s="4">
        <v>553.29999999999995</v>
      </c>
      <c r="J21" s="4">
        <v>31</v>
      </c>
      <c r="K21" s="13">
        <v>11</v>
      </c>
      <c r="L21" s="4">
        <v>20</v>
      </c>
      <c r="M21" s="48" t="s">
        <v>38</v>
      </c>
      <c r="N21" s="10">
        <v>45291</v>
      </c>
      <c r="O21" s="232"/>
    </row>
    <row r="22" spans="1:15" ht="36" x14ac:dyDescent="0.25">
      <c r="A22" s="117">
        <v>15</v>
      </c>
      <c r="B22" s="18" t="s">
        <v>22</v>
      </c>
      <c r="C22" s="4">
        <v>14</v>
      </c>
      <c r="D22" s="4">
        <v>17</v>
      </c>
      <c r="E22" s="4">
        <v>5</v>
      </c>
      <c r="F22" s="4">
        <v>12</v>
      </c>
      <c r="G22" s="4">
        <v>718.2</v>
      </c>
      <c r="H22" s="4">
        <v>215.6</v>
      </c>
      <c r="I22" s="4">
        <v>502.6</v>
      </c>
      <c r="J22" s="4">
        <v>39</v>
      </c>
      <c r="K22" s="4">
        <v>6</v>
      </c>
      <c r="L22" s="4">
        <v>33</v>
      </c>
      <c r="M22" s="48" t="s">
        <v>39</v>
      </c>
      <c r="N22" s="10">
        <v>45291</v>
      </c>
      <c r="O22" s="232"/>
    </row>
    <row r="23" spans="1:15" ht="36" x14ac:dyDescent="0.25">
      <c r="A23" s="115">
        <v>16</v>
      </c>
      <c r="B23" s="86" t="s">
        <v>27</v>
      </c>
      <c r="C23" s="87">
        <v>5</v>
      </c>
      <c r="D23" s="87">
        <v>16</v>
      </c>
      <c r="E23" s="87">
        <v>1</v>
      </c>
      <c r="F23" s="87">
        <v>15</v>
      </c>
      <c r="G23" s="87">
        <v>866.1</v>
      </c>
      <c r="H23" s="5">
        <v>53.4</v>
      </c>
      <c r="I23" s="87">
        <v>812.7</v>
      </c>
      <c r="J23" s="87">
        <v>29</v>
      </c>
      <c r="K23" s="87">
        <v>2</v>
      </c>
      <c r="L23" s="87">
        <v>27</v>
      </c>
      <c r="M23" s="220" t="s">
        <v>40</v>
      </c>
      <c r="N23" s="7">
        <v>45657</v>
      </c>
      <c r="O23" s="233"/>
    </row>
    <row r="24" spans="1:15" ht="24" customHeight="1" thickBot="1" x14ac:dyDescent="0.3">
      <c r="A24" s="119"/>
      <c r="B24" s="120"/>
      <c r="C24" s="121"/>
      <c r="D24" s="122">
        <f>SUM(D8:D23)</f>
        <v>257</v>
      </c>
      <c r="E24" s="122">
        <f t="shared" ref="E24:L24" si="0">SUM(E8:E23)</f>
        <v>108</v>
      </c>
      <c r="F24" s="122">
        <f t="shared" si="0"/>
        <v>149</v>
      </c>
      <c r="G24" s="122">
        <f t="shared" si="0"/>
        <v>12976.04</v>
      </c>
      <c r="H24" s="122">
        <f>SUM(H8:H23)</f>
        <v>4992.29</v>
      </c>
      <c r="I24" s="122">
        <f t="shared" si="0"/>
        <v>7984.0700000000006</v>
      </c>
      <c r="J24" s="122">
        <f t="shared" si="0"/>
        <v>565</v>
      </c>
      <c r="K24" s="122">
        <f t="shared" si="0"/>
        <v>227</v>
      </c>
      <c r="L24" s="122">
        <f t="shared" si="0"/>
        <v>328</v>
      </c>
      <c r="M24" s="123"/>
      <c r="N24" s="121"/>
      <c r="O24" s="234"/>
    </row>
  </sheetData>
  <mergeCells count="11">
    <mergeCell ref="A2:O2"/>
    <mergeCell ref="A3:O3"/>
    <mergeCell ref="A4:O4"/>
    <mergeCell ref="A6:A7"/>
    <mergeCell ref="B6:C6"/>
    <mergeCell ref="D6:F6"/>
    <mergeCell ref="G6:I6"/>
    <mergeCell ref="J6:L6"/>
    <mergeCell ref="M6:M7"/>
    <mergeCell ref="N6:N7"/>
    <mergeCell ref="O6:O7"/>
  </mergeCells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0"/>
  <sheetViews>
    <sheetView topLeftCell="A7" zoomScaleNormal="100" workbookViewId="0">
      <selection activeCell="M10" sqref="M10"/>
    </sheetView>
  </sheetViews>
  <sheetFormatPr defaultRowHeight="15" x14ac:dyDescent="0.25"/>
  <cols>
    <col min="2" max="2" width="19.140625" customWidth="1"/>
    <col min="13" max="13" width="23.85546875" style="15" customWidth="1"/>
  </cols>
  <sheetData>
    <row r="2" spans="1:13" ht="15.75" x14ac:dyDescent="0.25">
      <c r="A2" s="258" t="s">
        <v>45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</row>
    <row r="3" spans="1:13" ht="15.75" x14ac:dyDescent="0.25">
      <c r="A3" s="258" t="s">
        <v>304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</row>
    <row r="4" spans="1:13" ht="15.75" x14ac:dyDescent="0.25">
      <c r="A4" s="258" t="s">
        <v>305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</row>
    <row r="5" spans="1:13" ht="15.75" x14ac:dyDescent="0.25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</row>
    <row r="6" spans="1:13" ht="51.75" customHeight="1" x14ac:dyDescent="0.25">
      <c r="A6" s="259" t="s">
        <v>3</v>
      </c>
      <c r="B6" s="259" t="s">
        <v>4</v>
      </c>
      <c r="C6" s="259"/>
      <c r="D6" s="259" t="s">
        <v>5</v>
      </c>
      <c r="E6" s="259"/>
      <c r="F6" s="259"/>
      <c r="G6" s="259" t="s">
        <v>6</v>
      </c>
      <c r="H6" s="259"/>
      <c r="I6" s="259"/>
      <c r="J6" s="259" t="s">
        <v>7</v>
      </c>
      <c r="K6" s="259"/>
      <c r="L6" s="259"/>
      <c r="M6" s="263" t="s">
        <v>8</v>
      </c>
    </row>
    <row r="7" spans="1:13" ht="38.25" x14ac:dyDescent="0.25">
      <c r="A7" s="259"/>
      <c r="B7" s="79" t="s">
        <v>11</v>
      </c>
      <c r="C7" s="79" t="s">
        <v>12</v>
      </c>
      <c r="D7" s="3" t="s">
        <v>13</v>
      </c>
      <c r="E7" s="3" t="s">
        <v>14</v>
      </c>
      <c r="F7" s="3" t="s">
        <v>15</v>
      </c>
      <c r="G7" s="3" t="s">
        <v>13</v>
      </c>
      <c r="H7" s="3" t="s">
        <v>14</v>
      </c>
      <c r="I7" s="3" t="s">
        <v>15</v>
      </c>
      <c r="J7" s="3" t="s">
        <v>13</v>
      </c>
      <c r="K7" s="3" t="s">
        <v>14</v>
      </c>
      <c r="L7" s="3" t="s">
        <v>15</v>
      </c>
      <c r="M7" s="264"/>
    </row>
    <row r="8" spans="1:13" ht="15.75" x14ac:dyDescent="0.25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  <c r="L8" s="14">
        <v>12</v>
      </c>
      <c r="M8" s="14">
        <v>13</v>
      </c>
    </row>
    <row r="9" spans="1:13" ht="51" x14ac:dyDescent="0.25">
      <c r="A9" s="14"/>
      <c r="B9" s="14" t="s">
        <v>241</v>
      </c>
      <c r="C9" s="14">
        <v>15</v>
      </c>
      <c r="D9" s="14">
        <v>16</v>
      </c>
      <c r="E9" s="60">
        <v>1</v>
      </c>
      <c r="F9" s="60">
        <v>15</v>
      </c>
      <c r="G9" s="60">
        <v>889</v>
      </c>
      <c r="H9" s="60">
        <v>53.2</v>
      </c>
      <c r="I9" s="60">
        <v>835.8</v>
      </c>
      <c r="J9" s="60">
        <v>41</v>
      </c>
      <c r="K9" s="60">
        <v>1</v>
      </c>
      <c r="L9" s="60">
        <v>40</v>
      </c>
      <c r="M9" s="76" t="s">
        <v>306</v>
      </c>
    </row>
    <row r="10" spans="1:13" ht="51" x14ac:dyDescent="0.25">
      <c r="A10" s="14">
        <v>1</v>
      </c>
      <c r="B10" s="14" t="s">
        <v>275</v>
      </c>
      <c r="C10" s="14">
        <v>14</v>
      </c>
      <c r="D10" s="14">
        <v>16</v>
      </c>
      <c r="E10" s="14">
        <v>2</v>
      </c>
      <c r="F10" s="14">
        <v>14</v>
      </c>
      <c r="G10" s="14">
        <v>900.3</v>
      </c>
      <c r="H10" s="14">
        <v>88.8</v>
      </c>
      <c r="I10" s="14">
        <v>811.5</v>
      </c>
      <c r="J10" s="14">
        <v>44</v>
      </c>
      <c r="K10" s="14">
        <v>5</v>
      </c>
      <c r="L10" s="14">
        <v>39</v>
      </c>
      <c r="M10" s="76" t="s">
        <v>307</v>
      </c>
    </row>
    <row r="11" spans="1:13" ht="18.75" customHeight="1" x14ac:dyDescent="0.25"/>
    <row r="12" spans="1:13" ht="15.75" x14ac:dyDescent="0.25">
      <c r="A12" s="181"/>
      <c r="B12" s="182" t="s">
        <v>308</v>
      </c>
    </row>
    <row r="13" spans="1:13" ht="72.75" customHeight="1" x14ac:dyDescent="0.25">
      <c r="A13" s="279" t="s">
        <v>212</v>
      </c>
      <c r="B13" s="279" t="s">
        <v>4</v>
      </c>
      <c r="C13" s="279"/>
      <c r="D13" s="279" t="s">
        <v>5</v>
      </c>
      <c r="E13" s="279"/>
      <c r="F13" s="279"/>
      <c r="G13" s="279" t="s">
        <v>6</v>
      </c>
      <c r="H13" s="279"/>
      <c r="I13" s="279"/>
      <c r="J13" s="279" t="s">
        <v>7</v>
      </c>
      <c r="K13" s="279"/>
      <c r="L13" s="279"/>
      <c r="M13" s="263" t="s">
        <v>41</v>
      </c>
    </row>
    <row r="14" spans="1:13" ht="47.25" x14ac:dyDescent="0.25">
      <c r="A14" s="279"/>
      <c r="B14" s="23" t="s">
        <v>11</v>
      </c>
      <c r="C14" s="23" t="s">
        <v>12</v>
      </c>
      <c r="D14" s="21" t="s">
        <v>13</v>
      </c>
      <c r="E14" s="21" t="s">
        <v>14</v>
      </c>
      <c r="F14" s="21" t="s">
        <v>15</v>
      </c>
      <c r="G14" s="21" t="s">
        <v>13</v>
      </c>
      <c r="H14" s="21" t="s">
        <v>14</v>
      </c>
      <c r="I14" s="21" t="s">
        <v>15</v>
      </c>
      <c r="J14" s="21" t="s">
        <v>13</v>
      </c>
      <c r="K14" s="21" t="s">
        <v>14</v>
      </c>
      <c r="L14" s="21" t="s">
        <v>15</v>
      </c>
      <c r="M14" s="264"/>
    </row>
    <row r="15" spans="1:13" ht="15.75" x14ac:dyDescent="0.25">
      <c r="A15" s="14">
        <v>1</v>
      </c>
      <c r="B15" s="14">
        <v>2</v>
      </c>
      <c r="C15" s="14">
        <v>3</v>
      </c>
      <c r="D15" s="14">
        <v>4</v>
      </c>
      <c r="E15" s="14">
        <v>5</v>
      </c>
      <c r="F15" s="14">
        <v>6</v>
      </c>
      <c r="G15" s="14">
        <v>7</v>
      </c>
      <c r="H15" s="14">
        <v>8</v>
      </c>
      <c r="I15" s="14">
        <v>9</v>
      </c>
      <c r="J15" s="14">
        <v>10</v>
      </c>
      <c r="K15" s="14">
        <v>11</v>
      </c>
      <c r="L15" s="14">
        <v>12</v>
      </c>
      <c r="M15" s="4">
        <v>13</v>
      </c>
    </row>
    <row r="16" spans="1:13" ht="38.25" x14ac:dyDescent="0.25">
      <c r="A16" s="54">
        <v>1</v>
      </c>
      <c r="B16" s="54" t="s">
        <v>275</v>
      </c>
      <c r="C16" s="54">
        <v>13</v>
      </c>
      <c r="D16" s="68">
        <v>12</v>
      </c>
      <c r="E16" s="60" t="s">
        <v>276</v>
      </c>
      <c r="F16" s="60">
        <v>12</v>
      </c>
      <c r="G16" s="69">
        <v>733</v>
      </c>
      <c r="H16" s="69" t="s">
        <v>276</v>
      </c>
      <c r="I16" s="69">
        <v>733</v>
      </c>
      <c r="J16" s="60">
        <v>29</v>
      </c>
      <c r="K16" s="60" t="s">
        <v>276</v>
      </c>
      <c r="L16" s="60">
        <v>29</v>
      </c>
      <c r="M16" s="79" t="s">
        <v>277</v>
      </c>
    </row>
    <row r="17" spans="1:13" ht="51.75" customHeight="1" x14ac:dyDescent="0.25">
      <c r="A17" s="54">
        <v>2</v>
      </c>
      <c r="B17" s="54" t="s">
        <v>278</v>
      </c>
      <c r="C17" s="54">
        <v>28</v>
      </c>
      <c r="D17" s="60">
        <v>16</v>
      </c>
      <c r="E17" s="60">
        <v>2</v>
      </c>
      <c r="F17" s="60">
        <v>14</v>
      </c>
      <c r="G17" s="69">
        <v>904</v>
      </c>
      <c r="H17" s="69">
        <v>107.9</v>
      </c>
      <c r="I17" s="69">
        <v>796.1</v>
      </c>
      <c r="J17" s="60">
        <v>40</v>
      </c>
      <c r="K17" s="60">
        <v>3</v>
      </c>
      <c r="L17" s="60">
        <v>37</v>
      </c>
      <c r="M17" s="19" t="s">
        <v>277</v>
      </c>
    </row>
    <row r="18" spans="1:13" ht="51" x14ac:dyDescent="0.25">
      <c r="A18" s="54">
        <v>3</v>
      </c>
      <c r="B18" s="54" t="s">
        <v>275</v>
      </c>
      <c r="C18" s="54">
        <v>11</v>
      </c>
      <c r="D18" s="53">
        <v>16</v>
      </c>
      <c r="E18" s="53">
        <v>1</v>
      </c>
      <c r="F18" s="53">
        <v>15</v>
      </c>
      <c r="G18" s="58">
        <v>902.8</v>
      </c>
      <c r="H18" s="58">
        <v>54.1</v>
      </c>
      <c r="I18" s="58">
        <v>848.7</v>
      </c>
      <c r="J18" s="70">
        <v>39</v>
      </c>
      <c r="K18" s="53">
        <v>1</v>
      </c>
      <c r="L18" s="70">
        <v>38</v>
      </c>
      <c r="M18" s="76" t="s">
        <v>279</v>
      </c>
    </row>
    <row r="19" spans="1:13" ht="51" x14ac:dyDescent="0.25">
      <c r="A19" s="54">
        <v>4</v>
      </c>
      <c r="B19" s="54" t="s">
        <v>280</v>
      </c>
      <c r="C19" s="54">
        <v>38</v>
      </c>
      <c r="D19" s="53">
        <v>3</v>
      </c>
      <c r="E19" s="53">
        <v>1</v>
      </c>
      <c r="F19" s="71">
        <v>2</v>
      </c>
      <c r="G19" s="72">
        <v>219.4</v>
      </c>
      <c r="H19" s="73">
        <v>53.6</v>
      </c>
      <c r="I19" s="58">
        <v>165.8</v>
      </c>
      <c r="J19" s="70">
        <v>16</v>
      </c>
      <c r="K19" s="53">
        <v>4</v>
      </c>
      <c r="L19" s="70">
        <v>12</v>
      </c>
      <c r="M19" s="76" t="s">
        <v>281</v>
      </c>
    </row>
    <row r="20" spans="1:13" ht="15.75" x14ac:dyDescent="0.25">
      <c r="A20" s="283" t="s">
        <v>282</v>
      </c>
      <c r="B20" s="284"/>
      <c r="C20" s="74"/>
      <c r="D20" s="74">
        <f t="shared" ref="D20:L20" si="0">SUM(D16:D19)</f>
        <v>47</v>
      </c>
      <c r="E20" s="74">
        <f t="shared" si="0"/>
        <v>4</v>
      </c>
      <c r="F20" s="74">
        <f t="shared" si="0"/>
        <v>43</v>
      </c>
      <c r="G20" s="75">
        <f t="shared" si="0"/>
        <v>2759.2000000000003</v>
      </c>
      <c r="H20" s="75">
        <f t="shared" si="0"/>
        <v>215.6</v>
      </c>
      <c r="I20" s="75">
        <f t="shared" si="0"/>
        <v>2543.6000000000004</v>
      </c>
      <c r="J20" s="74">
        <f t="shared" si="0"/>
        <v>124</v>
      </c>
      <c r="K20" s="74">
        <f t="shared" si="0"/>
        <v>8</v>
      </c>
      <c r="L20" s="74">
        <f t="shared" si="0"/>
        <v>116</v>
      </c>
      <c r="M20" s="77"/>
    </row>
  </sheetData>
  <mergeCells count="16">
    <mergeCell ref="A2:M2"/>
    <mergeCell ref="A3:M3"/>
    <mergeCell ref="A4:M4"/>
    <mergeCell ref="A6:A7"/>
    <mergeCell ref="B6:C6"/>
    <mergeCell ref="D6:F6"/>
    <mergeCell ref="G6:I6"/>
    <mergeCell ref="J6:L6"/>
    <mergeCell ref="M6:M7"/>
    <mergeCell ref="J13:L13"/>
    <mergeCell ref="M13:M14"/>
    <mergeCell ref="A20:B20"/>
    <mergeCell ref="A13:A14"/>
    <mergeCell ref="B13:C13"/>
    <mergeCell ref="D13:F13"/>
    <mergeCell ref="G13:I13"/>
  </mergeCells>
  <pageMargins left="0.25" right="0.25" top="0.75" bottom="0.75" header="0.3" footer="0.3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25"/>
  <sheetViews>
    <sheetView zoomScaleNormal="100" workbookViewId="0">
      <selection activeCell="R14" sqref="R14"/>
    </sheetView>
  </sheetViews>
  <sheetFormatPr defaultRowHeight="15" x14ac:dyDescent="0.25"/>
  <cols>
    <col min="1" max="1" width="9.140625" style="90"/>
    <col min="2" max="2" width="15.85546875" style="90" customWidth="1"/>
    <col min="3" max="12" width="9.140625" style="90"/>
    <col min="13" max="13" width="17.140625" style="147" customWidth="1"/>
    <col min="14" max="14" width="15.7109375" style="90" customWidth="1"/>
    <col min="15" max="16384" width="9.140625" style="90"/>
  </cols>
  <sheetData>
    <row r="3" spans="1:14" ht="15.75" x14ac:dyDescent="0.25">
      <c r="A3" s="291" t="s">
        <v>64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</row>
    <row r="4" spans="1:14" ht="15.75" x14ac:dyDescent="0.25">
      <c r="A4" s="291" t="s">
        <v>65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</row>
    <row r="5" spans="1:14" ht="15.75" x14ac:dyDescent="0.25">
      <c r="A5" s="258" t="s">
        <v>66</v>
      </c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</row>
    <row r="6" spans="1:14" ht="15.75" x14ac:dyDescent="0.25">
      <c r="A6" s="292" t="s">
        <v>67</v>
      </c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</row>
    <row r="7" spans="1:14" ht="48" customHeight="1" x14ac:dyDescent="0.25">
      <c r="A7" s="259" t="s">
        <v>68</v>
      </c>
      <c r="B7" s="259" t="s">
        <v>4</v>
      </c>
      <c r="C7" s="259"/>
      <c r="D7" s="259" t="s">
        <v>5</v>
      </c>
      <c r="E7" s="259"/>
      <c r="F7" s="259"/>
      <c r="G7" s="259" t="s">
        <v>6</v>
      </c>
      <c r="H7" s="259"/>
      <c r="I7" s="259"/>
      <c r="J7" s="259" t="s">
        <v>7</v>
      </c>
      <c r="K7" s="259"/>
      <c r="L7" s="259"/>
      <c r="M7" s="259" t="s">
        <v>8</v>
      </c>
      <c r="N7" s="271" t="s">
        <v>69</v>
      </c>
    </row>
    <row r="8" spans="1:14" ht="38.25" x14ac:dyDescent="0.25">
      <c r="A8" s="259"/>
      <c r="B8" s="79" t="s">
        <v>11</v>
      </c>
      <c r="C8" s="79" t="s">
        <v>12</v>
      </c>
      <c r="D8" s="3" t="s">
        <v>13</v>
      </c>
      <c r="E8" s="3" t="s">
        <v>14</v>
      </c>
      <c r="F8" s="3" t="s">
        <v>15</v>
      </c>
      <c r="G8" s="3" t="s">
        <v>13</v>
      </c>
      <c r="H8" s="3" t="s">
        <v>14</v>
      </c>
      <c r="I8" s="3" t="s">
        <v>15</v>
      </c>
      <c r="J8" s="3" t="s">
        <v>13</v>
      </c>
      <c r="K8" s="3" t="s">
        <v>14</v>
      </c>
      <c r="L8" s="3" t="s">
        <v>15</v>
      </c>
      <c r="M8" s="259"/>
      <c r="N8" s="272"/>
    </row>
    <row r="9" spans="1:14" ht="15.75" x14ac:dyDescent="0.25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4">
        <v>13</v>
      </c>
      <c r="N9" s="14">
        <v>15</v>
      </c>
    </row>
    <row r="10" spans="1:14" ht="15.75" x14ac:dyDescent="0.25">
      <c r="A10" s="14"/>
      <c r="B10" s="22" t="s">
        <v>71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3"/>
      <c r="N10" s="21"/>
    </row>
    <row r="11" spans="1:14" ht="48" x14ac:dyDescent="0.25">
      <c r="A11" s="4">
        <v>1</v>
      </c>
      <c r="B11" s="185" t="s">
        <v>72</v>
      </c>
      <c r="C11" s="186">
        <v>25</v>
      </c>
      <c r="D11" s="42">
        <f>E11+F11</f>
        <v>1</v>
      </c>
      <c r="E11" s="186">
        <v>1</v>
      </c>
      <c r="F11" s="186"/>
      <c r="G11" s="42">
        <v>39.200000000000003</v>
      </c>
      <c r="H11" s="186">
        <v>39.200000000000003</v>
      </c>
      <c r="I11" s="186"/>
      <c r="J11" s="42">
        <v>11</v>
      </c>
      <c r="K11" s="186">
        <v>11</v>
      </c>
      <c r="L11" s="186"/>
      <c r="M11" s="48" t="s">
        <v>73</v>
      </c>
      <c r="N11" s="6" t="s">
        <v>74</v>
      </c>
    </row>
    <row r="12" spans="1:14" ht="48" x14ac:dyDescent="0.25">
      <c r="A12" s="4">
        <v>2</v>
      </c>
      <c r="B12" s="160" t="s">
        <v>75</v>
      </c>
      <c r="C12" s="42">
        <v>32</v>
      </c>
      <c r="D12" s="42">
        <f>E12+F12</f>
        <v>2</v>
      </c>
      <c r="E12" s="42">
        <v>1</v>
      </c>
      <c r="F12" s="42">
        <v>1</v>
      </c>
      <c r="G12" s="42">
        <v>72.7</v>
      </c>
      <c r="H12" s="42">
        <v>37.200000000000003</v>
      </c>
      <c r="I12" s="42">
        <v>35.5</v>
      </c>
      <c r="J12" s="42">
        <v>3</v>
      </c>
      <c r="K12" s="42"/>
      <c r="L12" s="42">
        <v>3</v>
      </c>
      <c r="M12" s="48" t="s">
        <v>76</v>
      </c>
      <c r="N12" s="6" t="s">
        <v>74</v>
      </c>
    </row>
    <row r="13" spans="1:14" ht="48" x14ac:dyDescent="0.25">
      <c r="A13" s="4">
        <v>3</v>
      </c>
      <c r="B13" s="187" t="s">
        <v>77</v>
      </c>
      <c r="C13" s="79">
        <v>14</v>
      </c>
      <c r="D13" s="4">
        <v>20</v>
      </c>
      <c r="E13" s="152">
        <v>2</v>
      </c>
      <c r="F13" s="152">
        <v>18</v>
      </c>
      <c r="G13" s="4">
        <v>906.6</v>
      </c>
      <c r="H13" s="152">
        <v>90.1</v>
      </c>
      <c r="I13" s="152">
        <v>816.5</v>
      </c>
      <c r="J13" s="4">
        <v>2</v>
      </c>
      <c r="K13" s="152">
        <v>1</v>
      </c>
      <c r="L13" s="152">
        <v>1</v>
      </c>
      <c r="M13" s="48" t="s">
        <v>78</v>
      </c>
      <c r="N13" s="6" t="s">
        <v>285</v>
      </c>
    </row>
    <row r="14" spans="1:14" ht="48" x14ac:dyDescent="0.25">
      <c r="A14" s="4">
        <v>4</v>
      </c>
      <c r="B14" s="187" t="s">
        <v>79</v>
      </c>
      <c r="C14" s="79" t="s">
        <v>80</v>
      </c>
      <c r="D14" s="4">
        <v>2</v>
      </c>
      <c r="E14" s="152">
        <v>1</v>
      </c>
      <c r="F14" s="152">
        <v>1</v>
      </c>
      <c r="G14" s="4">
        <v>148.19999999999999</v>
      </c>
      <c r="H14" s="152">
        <v>74.099999999999994</v>
      </c>
      <c r="I14" s="152">
        <v>74.099999999999994</v>
      </c>
      <c r="J14" s="4">
        <v>2</v>
      </c>
      <c r="K14" s="152"/>
      <c r="L14" s="152">
        <v>2</v>
      </c>
      <c r="M14" s="48" t="s">
        <v>81</v>
      </c>
      <c r="N14" s="6" t="s">
        <v>74</v>
      </c>
    </row>
    <row r="15" spans="1:14" ht="48" x14ac:dyDescent="0.25">
      <c r="A15" s="4">
        <v>5</v>
      </c>
      <c r="B15" s="187" t="s">
        <v>77</v>
      </c>
      <c r="C15" s="79">
        <v>26</v>
      </c>
      <c r="D15" s="4">
        <v>8</v>
      </c>
      <c r="E15" s="152">
        <v>6</v>
      </c>
      <c r="F15" s="152">
        <v>2</v>
      </c>
      <c r="G15" s="4">
        <v>322.89999999999998</v>
      </c>
      <c r="H15" s="152">
        <v>236.6</v>
      </c>
      <c r="I15" s="152">
        <v>86.3</v>
      </c>
      <c r="J15" s="4">
        <v>3</v>
      </c>
      <c r="K15" s="152"/>
      <c r="L15" s="152">
        <v>3</v>
      </c>
      <c r="M15" s="48" t="s">
        <v>82</v>
      </c>
      <c r="N15" s="6" t="s">
        <v>283</v>
      </c>
    </row>
    <row r="16" spans="1:14" ht="48" x14ac:dyDescent="0.25">
      <c r="A16" s="4">
        <v>6</v>
      </c>
      <c r="B16" s="187" t="s">
        <v>83</v>
      </c>
      <c r="C16" s="79">
        <v>12</v>
      </c>
      <c r="D16" s="4">
        <v>12</v>
      </c>
      <c r="E16" s="152">
        <v>5</v>
      </c>
      <c r="F16" s="152">
        <v>7</v>
      </c>
      <c r="G16" s="4">
        <v>489.9</v>
      </c>
      <c r="H16" s="152">
        <v>195.4</v>
      </c>
      <c r="I16" s="152">
        <v>294.5</v>
      </c>
      <c r="J16" s="4">
        <v>30</v>
      </c>
      <c r="K16" s="152">
        <v>11</v>
      </c>
      <c r="L16" s="152">
        <v>19</v>
      </c>
      <c r="M16" s="48" t="s">
        <v>84</v>
      </c>
      <c r="N16" s="6" t="s">
        <v>283</v>
      </c>
    </row>
    <row r="17" spans="1:14" ht="48" x14ac:dyDescent="0.25">
      <c r="A17" s="4">
        <v>7</v>
      </c>
      <c r="B17" s="187" t="s">
        <v>85</v>
      </c>
      <c r="C17" s="79" t="s">
        <v>86</v>
      </c>
      <c r="D17" s="4">
        <v>12</v>
      </c>
      <c r="E17" s="152">
        <v>5</v>
      </c>
      <c r="F17" s="152">
        <v>7</v>
      </c>
      <c r="G17" s="4">
        <v>495.6</v>
      </c>
      <c r="H17" s="152">
        <v>227.9</v>
      </c>
      <c r="I17" s="152">
        <v>267.7</v>
      </c>
      <c r="J17" s="4">
        <v>25</v>
      </c>
      <c r="K17" s="152">
        <v>11</v>
      </c>
      <c r="L17" s="152">
        <v>14</v>
      </c>
      <c r="M17" s="48" t="s">
        <v>87</v>
      </c>
      <c r="N17" s="6" t="s">
        <v>284</v>
      </c>
    </row>
    <row r="18" spans="1:14" ht="48" x14ac:dyDescent="0.25">
      <c r="A18" s="4">
        <v>8</v>
      </c>
      <c r="B18" s="187" t="s">
        <v>88</v>
      </c>
      <c r="C18" s="79" t="s">
        <v>89</v>
      </c>
      <c r="D18" s="4">
        <v>18</v>
      </c>
      <c r="E18" s="152">
        <v>9</v>
      </c>
      <c r="F18" s="152">
        <v>9</v>
      </c>
      <c r="G18" s="4">
        <v>1180.5</v>
      </c>
      <c r="H18" s="152">
        <v>746.2</v>
      </c>
      <c r="I18" s="152">
        <v>434.3</v>
      </c>
      <c r="J18" s="4">
        <v>39</v>
      </c>
      <c r="K18" s="152">
        <v>18</v>
      </c>
      <c r="L18" s="152">
        <v>21</v>
      </c>
      <c r="M18" s="48" t="s">
        <v>90</v>
      </c>
      <c r="N18" s="6" t="s">
        <v>285</v>
      </c>
    </row>
    <row r="19" spans="1:14" ht="48" x14ac:dyDescent="0.25">
      <c r="A19" s="4">
        <v>9</v>
      </c>
      <c r="B19" s="187" t="s">
        <v>88</v>
      </c>
      <c r="C19" s="79">
        <v>21</v>
      </c>
      <c r="D19" s="4">
        <v>3</v>
      </c>
      <c r="E19" s="152">
        <v>2</v>
      </c>
      <c r="F19" s="152">
        <v>1</v>
      </c>
      <c r="G19" s="4">
        <v>195.7</v>
      </c>
      <c r="H19" s="152">
        <v>95.2</v>
      </c>
      <c r="I19" s="152">
        <v>100.5</v>
      </c>
      <c r="J19" s="4">
        <v>10</v>
      </c>
      <c r="K19" s="152">
        <v>7</v>
      </c>
      <c r="L19" s="152">
        <v>3</v>
      </c>
      <c r="M19" s="48" t="s">
        <v>91</v>
      </c>
      <c r="N19" s="6" t="s">
        <v>74</v>
      </c>
    </row>
    <row r="20" spans="1:14" ht="48" x14ac:dyDescent="0.25">
      <c r="A20" s="4">
        <v>10</v>
      </c>
      <c r="B20" s="187" t="s">
        <v>92</v>
      </c>
      <c r="C20" s="79">
        <v>20</v>
      </c>
      <c r="D20" s="4">
        <v>3</v>
      </c>
      <c r="E20" s="152">
        <v>3</v>
      </c>
      <c r="F20" s="152"/>
      <c r="G20" s="4">
        <v>221.8</v>
      </c>
      <c r="H20" s="152">
        <v>221.8</v>
      </c>
      <c r="I20" s="152"/>
      <c r="J20" s="4">
        <v>4</v>
      </c>
      <c r="K20" s="152">
        <v>4</v>
      </c>
      <c r="L20" s="152"/>
      <c r="M20" s="48" t="s">
        <v>93</v>
      </c>
      <c r="N20" s="6" t="s">
        <v>74</v>
      </c>
    </row>
    <row r="21" spans="1:14" ht="48" x14ac:dyDescent="0.25">
      <c r="A21" s="4">
        <v>11</v>
      </c>
      <c r="B21" s="187" t="s">
        <v>85</v>
      </c>
      <c r="C21" s="79" t="s">
        <v>94</v>
      </c>
      <c r="D21" s="4">
        <v>6</v>
      </c>
      <c r="E21" s="152">
        <v>4</v>
      </c>
      <c r="F21" s="152">
        <v>2</v>
      </c>
      <c r="G21" s="4">
        <v>183</v>
      </c>
      <c r="H21" s="152">
        <v>118.6</v>
      </c>
      <c r="I21" s="152">
        <v>64.400000000000006</v>
      </c>
      <c r="J21" s="4">
        <v>13</v>
      </c>
      <c r="K21" s="152">
        <v>10</v>
      </c>
      <c r="L21" s="152">
        <v>3</v>
      </c>
      <c r="M21" s="48" t="s">
        <v>95</v>
      </c>
      <c r="N21" s="6" t="s">
        <v>74</v>
      </c>
    </row>
    <row r="22" spans="1:14" ht="48" x14ac:dyDescent="0.25">
      <c r="A22" s="4">
        <v>12</v>
      </c>
      <c r="B22" s="160" t="s">
        <v>96</v>
      </c>
      <c r="C22" s="42">
        <v>118</v>
      </c>
      <c r="D22" s="42">
        <v>2</v>
      </c>
      <c r="E22" s="42">
        <v>2</v>
      </c>
      <c r="F22" s="42"/>
      <c r="G22" s="42">
        <v>110</v>
      </c>
      <c r="H22" s="42">
        <v>110</v>
      </c>
      <c r="I22" s="42"/>
      <c r="J22" s="42">
        <v>3</v>
      </c>
      <c r="K22" s="42">
        <v>3</v>
      </c>
      <c r="L22" s="42"/>
      <c r="M22" s="48" t="s">
        <v>97</v>
      </c>
      <c r="N22" s="6" t="s">
        <v>284</v>
      </c>
    </row>
    <row r="24" spans="1:14" ht="15.75" x14ac:dyDescent="0.25">
      <c r="A24" s="191" t="s">
        <v>311</v>
      </c>
    </row>
    <row r="25" spans="1:14" ht="15.75" x14ac:dyDescent="0.25">
      <c r="A25" s="191" t="s">
        <v>312</v>
      </c>
    </row>
    <row r="27" spans="1:14" ht="44.25" customHeight="1" x14ac:dyDescent="0.25">
      <c r="A27" s="259" t="s">
        <v>68</v>
      </c>
      <c r="B27" s="259" t="s">
        <v>4</v>
      </c>
      <c r="C27" s="259"/>
      <c r="D27" s="259" t="s">
        <v>5</v>
      </c>
      <c r="E27" s="259"/>
      <c r="F27" s="259"/>
      <c r="G27" s="259" t="s">
        <v>6</v>
      </c>
      <c r="H27" s="259"/>
      <c r="I27" s="259"/>
      <c r="J27" s="259" t="s">
        <v>7</v>
      </c>
      <c r="K27" s="259"/>
      <c r="L27" s="259"/>
      <c r="M27" s="259" t="s">
        <v>41</v>
      </c>
      <c r="N27" s="285" t="s">
        <v>70</v>
      </c>
    </row>
    <row r="28" spans="1:14" ht="38.25" x14ac:dyDescent="0.25">
      <c r="A28" s="259"/>
      <c r="B28" s="79" t="s">
        <v>11</v>
      </c>
      <c r="C28" s="79" t="s">
        <v>12</v>
      </c>
      <c r="D28" s="3" t="s">
        <v>13</v>
      </c>
      <c r="E28" s="3" t="s">
        <v>14</v>
      </c>
      <c r="F28" s="3" t="s">
        <v>15</v>
      </c>
      <c r="G28" s="3" t="s">
        <v>13</v>
      </c>
      <c r="H28" s="3" t="s">
        <v>14</v>
      </c>
      <c r="I28" s="3" t="s">
        <v>15</v>
      </c>
      <c r="J28" s="3" t="s">
        <v>13</v>
      </c>
      <c r="K28" s="3" t="s">
        <v>14</v>
      </c>
      <c r="L28" s="3" t="s">
        <v>15</v>
      </c>
      <c r="M28" s="259"/>
      <c r="N28" s="286"/>
    </row>
    <row r="29" spans="1:14" ht="15.75" x14ac:dyDescent="0.25">
      <c r="A29" s="14">
        <v>1</v>
      </c>
      <c r="B29" s="14">
        <v>2</v>
      </c>
      <c r="C29" s="14">
        <v>3</v>
      </c>
      <c r="D29" s="14">
        <v>4</v>
      </c>
      <c r="E29" s="14">
        <v>5</v>
      </c>
      <c r="F29" s="14">
        <v>6</v>
      </c>
      <c r="G29" s="14">
        <v>7</v>
      </c>
      <c r="H29" s="14">
        <v>8</v>
      </c>
      <c r="I29" s="14">
        <v>9</v>
      </c>
      <c r="J29" s="14">
        <v>10</v>
      </c>
      <c r="K29" s="14">
        <v>11</v>
      </c>
      <c r="L29" s="14">
        <v>12</v>
      </c>
      <c r="M29" s="4">
        <v>13</v>
      </c>
      <c r="N29" s="21">
        <v>14</v>
      </c>
    </row>
    <row r="30" spans="1:14" ht="15.75" x14ac:dyDescent="0.25">
      <c r="A30" s="14"/>
      <c r="B30" s="22" t="s">
        <v>71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3"/>
      <c r="N30" s="84"/>
    </row>
    <row r="31" spans="1:14" ht="76.5" x14ac:dyDescent="0.25">
      <c r="A31" s="4">
        <v>1</v>
      </c>
      <c r="B31" s="160" t="s">
        <v>62</v>
      </c>
      <c r="C31" s="42">
        <v>3</v>
      </c>
      <c r="D31" s="42">
        <f>E31+F31</f>
        <v>4</v>
      </c>
      <c r="E31" s="42">
        <v>4</v>
      </c>
      <c r="F31" s="42"/>
      <c r="G31" s="42">
        <f>H31+I31</f>
        <v>157.1</v>
      </c>
      <c r="H31" s="42">
        <v>157.1</v>
      </c>
      <c r="I31" s="42"/>
      <c r="J31" s="42">
        <f>K31+L31</f>
        <v>9</v>
      </c>
      <c r="K31" s="42">
        <v>9</v>
      </c>
      <c r="L31" s="42"/>
      <c r="M31" s="3" t="s">
        <v>103</v>
      </c>
      <c r="N31" s="3" t="s">
        <v>287</v>
      </c>
    </row>
    <row r="32" spans="1:14" ht="76.5" x14ac:dyDescent="0.25">
      <c r="A32" s="4">
        <v>2</v>
      </c>
      <c r="B32" s="160" t="s">
        <v>72</v>
      </c>
      <c r="C32" s="42">
        <v>11</v>
      </c>
      <c r="D32" s="42">
        <f>E32+F32</f>
        <v>2</v>
      </c>
      <c r="E32" s="42">
        <v>2</v>
      </c>
      <c r="F32" s="42"/>
      <c r="G32" s="42">
        <f>H32+I32</f>
        <v>64.2</v>
      </c>
      <c r="H32" s="42">
        <v>64.2</v>
      </c>
      <c r="I32" s="42"/>
      <c r="J32" s="42">
        <f>K32+L32</f>
        <v>1</v>
      </c>
      <c r="K32" s="42">
        <v>1</v>
      </c>
      <c r="L32" s="42"/>
      <c r="M32" s="3" t="s">
        <v>104</v>
      </c>
      <c r="N32" s="3" t="s">
        <v>286</v>
      </c>
    </row>
    <row r="33" spans="1:14" ht="76.5" x14ac:dyDescent="0.25">
      <c r="A33" s="4">
        <v>3</v>
      </c>
      <c r="B33" s="160" t="s">
        <v>105</v>
      </c>
      <c r="C33" s="6">
        <v>28</v>
      </c>
      <c r="D33" s="42">
        <v>8</v>
      </c>
      <c r="E33" s="42">
        <v>6</v>
      </c>
      <c r="F33" s="42">
        <v>2</v>
      </c>
      <c r="G33" s="42">
        <v>331</v>
      </c>
      <c r="H33" s="42">
        <v>252.7</v>
      </c>
      <c r="I33" s="42">
        <v>75.3</v>
      </c>
      <c r="J33" s="42">
        <v>7</v>
      </c>
      <c r="K33" s="42"/>
      <c r="L33" s="42">
        <v>7</v>
      </c>
      <c r="M33" s="3" t="s">
        <v>106</v>
      </c>
      <c r="N33" s="3"/>
    </row>
    <row r="34" spans="1:14" ht="76.5" x14ac:dyDescent="0.25">
      <c r="A34" s="4">
        <v>4</v>
      </c>
      <c r="B34" s="160" t="s">
        <v>62</v>
      </c>
      <c r="C34" s="42">
        <v>24</v>
      </c>
      <c r="D34" s="42">
        <f t="shared" ref="D34:D47" si="0">E34+F34</f>
        <v>4</v>
      </c>
      <c r="E34" s="42">
        <v>4</v>
      </c>
      <c r="F34" s="42"/>
      <c r="G34" s="42">
        <f t="shared" ref="G34:G62" si="1">H34+I34</f>
        <v>169.1</v>
      </c>
      <c r="H34" s="42">
        <v>169.1</v>
      </c>
      <c r="I34" s="42"/>
      <c r="J34" s="42">
        <f t="shared" ref="J34:J62" si="2">K34+L34</f>
        <v>17</v>
      </c>
      <c r="K34" s="42">
        <v>17</v>
      </c>
      <c r="L34" s="42"/>
      <c r="M34" s="3" t="s">
        <v>107</v>
      </c>
      <c r="N34" s="3" t="s">
        <v>288</v>
      </c>
    </row>
    <row r="35" spans="1:14" ht="51" x14ac:dyDescent="0.25">
      <c r="A35" s="4">
        <v>5</v>
      </c>
      <c r="B35" s="160" t="s">
        <v>108</v>
      </c>
      <c r="C35" s="42">
        <v>21</v>
      </c>
      <c r="D35" s="42">
        <f t="shared" si="0"/>
        <v>1</v>
      </c>
      <c r="E35" s="42">
        <v>1</v>
      </c>
      <c r="F35" s="42"/>
      <c r="G35" s="42">
        <f t="shared" si="1"/>
        <v>39</v>
      </c>
      <c r="H35" s="42">
        <v>39</v>
      </c>
      <c r="I35" s="42"/>
      <c r="J35" s="42">
        <f t="shared" si="2"/>
        <v>7</v>
      </c>
      <c r="K35" s="42">
        <v>7</v>
      </c>
      <c r="L35" s="42"/>
      <c r="M35" s="3" t="s">
        <v>109</v>
      </c>
      <c r="N35" s="6"/>
    </row>
    <row r="36" spans="1:14" ht="76.5" x14ac:dyDescent="0.25">
      <c r="A36" s="4">
        <v>6</v>
      </c>
      <c r="B36" s="160" t="s">
        <v>105</v>
      </c>
      <c r="C36" s="42" t="s">
        <v>110</v>
      </c>
      <c r="D36" s="42">
        <f t="shared" si="0"/>
        <v>3</v>
      </c>
      <c r="E36" s="42">
        <v>3</v>
      </c>
      <c r="F36" s="42"/>
      <c r="G36" s="42">
        <f t="shared" si="1"/>
        <v>108.5</v>
      </c>
      <c r="H36" s="42">
        <v>108.5</v>
      </c>
      <c r="I36" s="42"/>
      <c r="J36" s="42">
        <f t="shared" si="2"/>
        <v>10</v>
      </c>
      <c r="K36" s="42">
        <v>10</v>
      </c>
      <c r="L36" s="42"/>
      <c r="M36" s="3" t="s">
        <v>111</v>
      </c>
      <c r="N36" s="6"/>
    </row>
    <row r="37" spans="1:14" ht="76.5" x14ac:dyDescent="0.25">
      <c r="A37" s="4">
        <v>7</v>
      </c>
      <c r="B37" s="160" t="s">
        <v>85</v>
      </c>
      <c r="C37" s="42">
        <v>51</v>
      </c>
      <c r="D37" s="42">
        <f t="shared" si="0"/>
        <v>12</v>
      </c>
      <c r="E37" s="42">
        <v>11</v>
      </c>
      <c r="F37" s="42">
        <v>1</v>
      </c>
      <c r="G37" s="42">
        <f t="shared" si="1"/>
        <v>526.30000000000007</v>
      </c>
      <c r="H37" s="42">
        <v>454.1</v>
      </c>
      <c r="I37" s="42">
        <v>72.2</v>
      </c>
      <c r="J37" s="42">
        <f t="shared" si="2"/>
        <v>35</v>
      </c>
      <c r="K37" s="42">
        <v>31</v>
      </c>
      <c r="L37" s="42">
        <v>4</v>
      </c>
      <c r="M37" s="3" t="s">
        <v>107</v>
      </c>
      <c r="N37" s="6"/>
    </row>
    <row r="38" spans="1:14" ht="76.5" x14ac:dyDescent="0.25">
      <c r="A38" s="4">
        <v>8</v>
      </c>
      <c r="B38" s="160" t="s">
        <v>77</v>
      </c>
      <c r="C38" s="42">
        <v>5</v>
      </c>
      <c r="D38" s="42">
        <f t="shared" si="0"/>
        <v>10</v>
      </c>
      <c r="E38" s="42">
        <v>7</v>
      </c>
      <c r="F38" s="42">
        <v>3</v>
      </c>
      <c r="G38" s="42">
        <f t="shared" si="1"/>
        <v>325.5</v>
      </c>
      <c r="H38" s="42">
        <v>223.9</v>
      </c>
      <c r="I38" s="42">
        <v>101.6</v>
      </c>
      <c r="J38" s="42">
        <f t="shared" si="2"/>
        <v>23</v>
      </c>
      <c r="K38" s="42">
        <v>13</v>
      </c>
      <c r="L38" s="42">
        <v>10</v>
      </c>
      <c r="M38" s="3" t="s">
        <v>112</v>
      </c>
      <c r="N38" s="6"/>
    </row>
    <row r="39" spans="1:14" ht="76.5" x14ac:dyDescent="0.25">
      <c r="A39" s="4">
        <v>9</v>
      </c>
      <c r="B39" s="160" t="s">
        <v>85</v>
      </c>
      <c r="C39" s="42">
        <v>30</v>
      </c>
      <c r="D39" s="42">
        <f t="shared" si="0"/>
        <v>1</v>
      </c>
      <c r="E39" s="42">
        <v>1</v>
      </c>
      <c r="F39" s="42"/>
      <c r="G39" s="42">
        <f t="shared" si="1"/>
        <v>47</v>
      </c>
      <c r="H39" s="42">
        <v>47</v>
      </c>
      <c r="I39" s="42"/>
      <c r="J39" s="42">
        <f t="shared" si="2"/>
        <v>4</v>
      </c>
      <c r="K39" s="42">
        <v>4</v>
      </c>
      <c r="L39" s="42"/>
      <c r="M39" s="3" t="s">
        <v>113</v>
      </c>
      <c r="N39" s="6"/>
    </row>
    <row r="40" spans="1:14" ht="76.5" x14ac:dyDescent="0.25">
      <c r="A40" s="4">
        <v>10</v>
      </c>
      <c r="B40" s="160" t="s">
        <v>77</v>
      </c>
      <c r="C40" s="42">
        <v>1</v>
      </c>
      <c r="D40" s="42">
        <f t="shared" si="0"/>
        <v>1</v>
      </c>
      <c r="E40" s="42"/>
      <c r="F40" s="42">
        <v>1</v>
      </c>
      <c r="G40" s="42">
        <f t="shared" si="1"/>
        <v>104.9</v>
      </c>
      <c r="H40" s="42">
        <v>46.1</v>
      </c>
      <c r="I40" s="42">
        <v>58.8</v>
      </c>
      <c r="J40" s="42">
        <f t="shared" si="2"/>
        <v>2</v>
      </c>
      <c r="K40" s="42"/>
      <c r="L40" s="42">
        <v>2</v>
      </c>
      <c r="M40" s="3" t="s">
        <v>113</v>
      </c>
      <c r="N40" s="6"/>
    </row>
    <row r="41" spans="1:14" ht="51" x14ac:dyDescent="0.25">
      <c r="A41" s="4">
        <v>11</v>
      </c>
      <c r="B41" s="160" t="s">
        <v>108</v>
      </c>
      <c r="C41" s="42">
        <v>5</v>
      </c>
      <c r="D41" s="42">
        <f t="shared" si="0"/>
        <v>1</v>
      </c>
      <c r="E41" s="42">
        <v>1</v>
      </c>
      <c r="F41" s="42"/>
      <c r="G41" s="42">
        <f t="shared" si="1"/>
        <v>33.5</v>
      </c>
      <c r="H41" s="42">
        <v>33.5</v>
      </c>
      <c r="I41" s="42"/>
      <c r="J41" s="42">
        <f t="shared" si="2"/>
        <v>2</v>
      </c>
      <c r="K41" s="42">
        <v>2</v>
      </c>
      <c r="L41" s="42"/>
      <c r="M41" s="3" t="s">
        <v>114</v>
      </c>
      <c r="N41" s="6"/>
    </row>
    <row r="42" spans="1:14" ht="76.5" x14ac:dyDescent="0.25">
      <c r="A42" s="4">
        <v>12</v>
      </c>
      <c r="B42" s="160" t="s">
        <v>115</v>
      </c>
      <c r="C42" s="42">
        <v>4</v>
      </c>
      <c r="D42" s="42">
        <f t="shared" si="0"/>
        <v>1</v>
      </c>
      <c r="E42" s="42">
        <v>1</v>
      </c>
      <c r="F42" s="42"/>
      <c r="G42" s="42">
        <f t="shared" si="1"/>
        <v>40.9</v>
      </c>
      <c r="H42" s="42">
        <v>40.9</v>
      </c>
      <c r="I42" s="42"/>
      <c r="J42" s="42">
        <f t="shared" si="2"/>
        <v>2</v>
      </c>
      <c r="K42" s="42">
        <v>2</v>
      </c>
      <c r="L42" s="42"/>
      <c r="M42" s="3" t="s">
        <v>104</v>
      </c>
      <c r="N42" s="6"/>
    </row>
    <row r="43" spans="1:14" ht="76.5" x14ac:dyDescent="0.25">
      <c r="A43" s="4">
        <v>13</v>
      </c>
      <c r="B43" s="160" t="s">
        <v>116</v>
      </c>
      <c r="C43" s="42" t="s">
        <v>44</v>
      </c>
      <c r="D43" s="42">
        <f t="shared" si="0"/>
        <v>1</v>
      </c>
      <c r="E43" s="42">
        <v>1</v>
      </c>
      <c r="F43" s="42"/>
      <c r="G43" s="42">
        <f t="shared" si="1"/>
        <v>38.799999999999997</v>
      </c>
      <c r="H43" s="42">
        <v>38.799999999999997</v>
      </c>
      <c r="I43" s="42"/>
      <c r="J43" s="42">
        <f t="shared" si="2"/>
        <v>5</v>
      </c>
      <c r="K43" s="42">
        <v>5</v>
      </c>
      <c r="L43" s="42"/>
      <c r="M43" s="3" t="s">
        <v>117</v>
      </c>
      <c r="N43" s="6"/>
    </row>
    <row r="44" spans="1:14" ht="76.5" x14ac:dyDescent="0.25">
      <c r="A44" s="4">
        <v>14</v>
      </c>
      <c r="B44" s="160" t="s">
        <v>118</v>
      </c>
      <c r="C44" s="42">
        <v>19</v>
      </c>
      <c r="D44" s="42">
        <f t="shared" si="0"/>
        <v>4</v>
      </c>
      <c r="E44" s="42">
        <v>3</v>
      </c>
      <c r="F44" s="42">
        <v>1</v>
      </c>
      <c r="G44" s="42">
        <f t="shared" si="1"/>
        <v>111.30000000000001</v>
      </c>
      <c r="H44" s="42">
        <v>84.4</v>
      </c>
      <c r="I44" s="42">
        <v>26.9</v>
      </c>
      <c r="J44" s="42">
        <f t="shared" si="2"/>
        <v>6</v>
      </c>
      <c r="K44" s="42">
        <v>2</v>
      </c>
      <c r="L44" s="42">
        <v>4</v>
      </c>
      <c r="M44" s="3" t="s">
        <v>119</v>
      </c>
      <c r="N44" s="6"/>
    </row>
    <row r="45" spans="1:14" ht="76.5" x14ac:dyDescent="0.25">
      <c r="A45" s="4">
        <v>15</v>
      </c>
      <c r="B45" s="160" t="s">
        <v>85</v>
      </c>
      <c r="C45" s="42">
        <v>11</v>
      </c>
      <c r="D45" s="42">
        <f t="shared" si="0"/>
        <v>1</v>
      </c>
      <c r="E45" s="42">
        <v>1</v>
      </c>
      <c r="F45" s="42"/>
      <c r="G45" s="42">
        <f t="shared" si="1"/>
        <v>49.2</v>
      </c>
      <c r="H45" s="42">
        <v>49.2</v>
      </c>
      <c r="I45" s="42"/>
      <c r="J45" s="42">
        <f t="shared" si="2"/>
        <v>3</v>
      </c>
      <c r="K45" s="42">
        <v>3</v>
      </c>
      <c r="L45" s="42"/>
      <c r="M45" s="3" t="s">
        <v>120</v>
      </c>
      <c r="N45" s="6"/>
    </row>
    <row r="46" spans="1:14" ht="76.5" x14ac:dyDescent="0.25">
      <c r="A46" s="4">
        <v>16</v>
      </c>
      <c r="B46" s="160" t="s">
        <v>121</v>
      </c>
      <c r="C46" s="42">
        <v>15</v>
      </c>
      <c r="D46" s="42">
        <f t="shared" si="0"/>
        <v>1</v>
      </c>
      <c r="E46" s="42">
        <v>1</v>
      </c>
      <c r="F46" s="42"/>
      <c r="G46" s="42">
        <f t="shared" si="1"/>
        <v>41.9</v>
      </c>
      <c r="H46" s="42">
        <v>41.9</v>
      </c>
      <c r="I46" s="42"/>
      <c r="J46" s="42">
        <f t="shared" si="2"/>
        <v>3</v>
      </c>
      <c r="K46" s="42">
        <v>3</v>
      </c>
      <c r="L46" s="42"/>
      <c r="M46" s="3" t="s">
        <v>122</v>
      </c>
      <c r="N46" s="6"/>
    </row>
    <row r="47" spans="1:14" ht="76.5" x14ac:dyDescent="0.25">
      <c r="A47" s="4">
        <v>17</v>
      </c>
      <c r="B47" s="160" t="s">
        <v>62</v>
      </c>
      <c r="C47" s="42">
        <v>16</v>
      </c>
      <c r="D47" s="42">
        <f t="shared" si="0"/>
        <v>2</v>
      </c>
      <c r="E47" s="42">
        <v>1</v>
      </c>
      <c r="F47" s="42">
        <v>1</v>
      </c>
      <c r="G47" s="42">
        <f t="shared" si="1"/>
        <v>96.4</v>
      </c>
      <c r="H47" s="42">
        <v>48</v>
      </c>
      <c r="I47" s="42">
        <v>48.4</v>
      </c>
      <c r="J47" s="42">
        <f t="shared" si="2"/>
        <v>4</v>
      </c>
      <c r="K47" s="42">
        <v>2</v>
      </c>
      <c r="L47" s="42">
        <v>2</v>
      </c>
      <c r="M47" s="3" t="s">
        <v>104</v>
      </c>
      <c r="N47" s="6"/>
    </row>
    <row r="48" spans="1:14" ht="76.5" x14ac:dyDescent="0.25">
      <c r="A48" s="4">
        <v>18</v>
      </c>
      <c r="B48" s="160" t="s">
        <v>62</v>
      </c>
      <c r="C48" s="42">
        <v>1</v>
      </c>
      <c r="D48" s="42">
        <v>4</v>
      </c>
      <c r="E48" s="42">
        <v>3</v>
      </c>
      <c r="F48" s="42">
        <v>1</v>
      </c>
      <c r="G48" s="42">
        <f t="shared" si="1"/>
        <v>158.5</v>
      </c>
      <c r="H48" s="42">
        <v>119</v>
      </c>
      <c r="I48" s="42">
        <v>39.5</v>
      </c>
      <c r="J48" s="42">
        <f t="shared" si="2"/>
        <v>1</v>
      </c>
      <c r="K48" s="42"/>
      <c r="L48" s="42">
        <v>1</v>
      </c>
      <c r="M48" s="3" t="s">
        <v>123</v>
      </c>
      <c r="N48" s="6" t="s">
        <v>124</v>
      </c>
    </row>
    <row r="49" spans="1:14" ht="76.5" x14ac:dyDescent="0.25">
      <c r="A49" s="4">
        <v>19</v>
      </c>
      <c r="B49" s="160" t="s">
        <v>116</v>
      </c>
      <c r="C49" s="42">
        <v>15</v>
      </c>
      <c r="D49" s="42">
        <f t="shared" ref="D49:D62" si="3">E49+F49</f>
        <v>1</v>
      </c>
      <c r="E49" s="42">
        <v>1</v>
      </c>
      <c r="F49" s="42"/>
      <c r="G49" s="42">
        <f t="shared" si="1"/>
        <v>39.799999999999997</v>
      </c>
      <c r="H49" s="42">
        <v>39.799999999999997</v>
      </c>
      <c r="I49" s="42"/>
      <c r="J49" s="42">
        <f t="shared" si="2"/>
        <v>2</v>
      </c>
      <c r="K49" s="42">
        <v>2</v>
      </c>
      <c r="L49" s="42"/>
      <c r="M49" s="3" t="s">
        <v>125</v>
      </c>
      <c r="N49" s="6"/>
    </row>
    <row r="50" spans="1:14" ht="76.5" x14ac:dyDescent="0.25">
      <c r="A50" s="4">
        <v>20</v>
      </c>
      <c r="B50" s="160" t="s">
        <v>116</v>
      </c>
      <c r="C50" s="42">
        <v>22</v>
      </c>
      <c r="D50" s="42">
        <f t="shared" si="3"/>
        <v>1</v>
      </c>
      <c r="E50" s="42">
        <v>1</v>
      </c>
      <c r="F50" s="42"/>
      <c r="G50" s="42">
        <f t="shared" si="1"/>
        <v>36.700000000000003</v>
      </c>
      <c r="H50" s="42">
        <v>36.700000000000003</v>
      </c>
      <c r="I50" s="42"/>
      <c r="J50" s="42">
        <f t="shared" si="2"/>
        <v>5</v>
      </c>
      <c r="K50" s="42">
        <v>5</v>
      </c>
      <c r="L50" s="42"/>
      <c r="M50" s="3" t="s">
        <v>126</v>
      </c>
      <c r="N50" s="6"/>
    </row>
    <row r="51" spans="1:14" ht="76.5" x14ac:dyDescent="0.25">
      <c r="A51" s="4">
        <v>21</v>
      </c>
      <c r="B51" s="160" t="s">
        <v>85</v>
      </c>
      <c r="C51" s="42">
        <v>31</v>
      </c>
      <c r="D51" s="42">
        <f t="shared" si="3"/>
        <v>4</v>
      </c>
      <c r="E51" s="42">
        <v>4</v>
      </c>
      <c r="F51" s="42"/>
      <c r="G51" s="42">
        <f t="shared" si="1"/>
        <v>156.80000000000001</v>
      </c>
      <c r="H51" s="42">
        <v>156.80000000000001</v>
      </c>
      <c r="I51" s="42"/>
      <c r="J51" s="42">
        <f t="shared" si="2"/>
        <v>15</v>
      </c>
      <c r="K51" s="42">
        <v>15</v>
      </c>
      <c r="L51" s="42"/>
      <c r="M51" s="3" t="s">
        <v>106</v>
      </c>
      <c r="N51" s="6"/>
    </row>
    <row r="52" spans="1:14" ht="76.5" x14ac:dyDescent="0.25">
      <c r="A52" s="4">
        <v>22</v>
      </c>
      <c r="B52" s="160" t="s">
        <v>77</v>
      </c>
      <c r="C52" s="42">
        <v>17</v>
      </c>
      <c r="D52" s="42">
        <f t="shared" si="3"/>
        <v>2</v>
      </c>
      <c r="E52" s="42">
        <v>1</v>
      </c>
      <c r="F52" s="42">
        <v>1</v>
      </c>
      <c r="G52" s="42">
        <f t="shared" si="1"/>
        <v>37.799999999999997</v>
      </c>
      <c r="H52" s="42">
        <v>37.799999999999997</v>
      </c>
      <c r="I52" s="42"/>
      <c r="J52" s="42">
        <f t="shared" si="2"/>
        <v>3</v>
      </c>
      <c r="K52" s="42">
        <v>1</v>
      </c>
      <c r="L52" s="42">
        <v>2</v>
      </c>
      <c r="M52" s="3" t="s">
        <v>127</v>
      </c>
      <c r="N52" s="6"/>
    </row>
    <row r="53" spans="1:14" ht="76.5" x14ac:dyDescent="0.25">
      <c r="A53" s="4">
        <v>23</v>
      </c>
      <c r="B53" s="160" t="s">
        <v>75</v>
      </c>
      <c r="C53" s="42">
        <v>31</v>
      </c>
      <c r="D53" s="42">
        <f t="shared" si="3"/>
        <v>1</v>
      </c>
      <c r="E53" s="42">
        <v>1</v>
      </c>
      <c r="F53" s="42"/>
      <c r="G53" s="42">
        <f t="shared" si="1"/>
        <v>37</v>
      </c>
      <c r="H53" s="42">
        <v>37</v>
      </c>
      <c r="I53" s="42"/>
      <c r="J53" s="42">
        <f t="shared" si="2"/>
        <v>3</v>
      </c>
      <c r="K53" s="42">
        <v>3</v>
      </c>
      <c r="L53" s="42"/>
      <c r="M53" s="3" t="s">
        <v>111</v>
      </c>
      <c r="N53" s="6"/>
    </row>
    <row r="54" spans="1:14" ht="76.5" x14ac:dyDescent="0.25">
      <c r="A54" s="4">
        <v>24</v>
      </c>
      <c r="B54" s="160" t="s">
        <v>115</v>
      </c>
      <c r="C54" s="42">
        <v>5</v>
      </c>
      <c r="D54" s="42">
        <f t="shared" si="3"/>
        <v>1</v>
      </c>
      <c r="E54" s="42">
        <v>1</v>
      </c>
      <c r="F54" s="42"/>
      <c r="G54" s="42">
        <f t="shared" si="1"/>
        <v>40.9</v>
      </c>
      <c r="H54" s="42">
        <v>40.9</v>
      </c>
      <c r="I54" s="42"/>
      <c r="J54" s="42">
        <f t="shared" si="2"/>
        <v>2</v>
      </c>
      <c r="K54" s="42">
        <v>2</v>
      </c>
      <c r="L54" s="42"/>
      <c r="M54" s="3" t="s">
        <v>128</v>
      </c>
      <c r="N54" s="6"/>
    </row>
    <row r="55" spans="1:14" ht="76.5" x14ac:dyDescent="0.25">
      <c r="A55" s="4">
        <v>25</v>
      </c>
      <c r="B55" s="160" t="s">
        <v>129</v>
      </c>
      <c r="C55" s="42">
        <v>12</v>
      </c>
      <c r="D55" s="42">
        <f t="shared" si="3"/>
        <v>4</v>
      </c>
      <c r="E55" s="42">
        <v>2</v>
      </c>
      <c r="F55" s="42">
        <v>2</v>
      </c>
      <c r="G55" s="42">
        <f t="shared" si="1"/>
        <v>154.39999999999998</v>
      </c>
      <c r="H55" s="42">
        <v>77.599999999999994</v>
      </c>
      <c r="I55" s="42">
        <v>76.8</v>
      </c>
      <c r="J55" s="42">
        <f t="shared" si="2"/>
        <v>14</v>
      </c>
      <c r="K55" s="42">
        <v>4</v>
      </c>
      <c r="L55" s="42">
        <v>10</v>
      </c>
      <c r="M55" s="3" t="s">
        <v>125</v>
      </c>
      <c r="N55" s="6" t="s">
        <v>130</v>
      </c>
    </row>
    <row r="56" spans="1:14" ht="76.5" x14ac:dyDescent="0.25">
      <c r="A56" s="4">
        <v>26</v>
      </c>
      <c r="B56" s="160" t="s">
        <v>79</v>
      </c>
      <c r="C56" s="42">
        <v>22</v>
      </c>
      <c r="D56" s="42">
        <f t="shared" si="3"/>
        <v>2</v>
      </c>
      <c r="E56" s="42">
        <v>1</v>
      </c>
      <c r="F56" s="42">
        <v>1</v>
      </c>
      <c r="G56" s="42">
        <f t="shared" si="1"/>
        <v>76.099999999999994</v>
      </c>
      <c r="H56" s="42">
        <v>38.299999999999997</v>
      </c>
      <c r="I56" s="42">
        <v>37.799999999999997</v>
      </c>
      <c r="J56" s="42">
        <f t="shared" si="2"/>
        <v>6</v>
      </c>
      <c r="K56" s="42">
        <v>4</v>
      </c>
      <c r="L56" s="42">
        <v>2</v>
      </c>
      <c r="M56" s="3" t="s">
        <v>127</v>
      </c>
      <c r="N56" s="6"/>
    </row>
    <row r="57" spans="1:14" ht="76.5" x14ac:dyDescent="0.25">
      <c r="A57" s="4">
        <v>27</v>
      </c>
      <c r="B57" s="160" t="s">
        <v>131</v>
      </c>
      <c r="C57" s="42">
        <v>8</v>
      </c>
      <c r="D57" s="42">
        <f t="shared" si="3"/>
        <v>2</v>
      </c>
      <c r="E57" s="42">
        <v>2</v>
      </c>
      <c r="F57" s="42"/>
      <c r="G57" s="42">
        <f t="shared" si="1"/>
        <v>80.7</v>
      </c>
      <c r="H57" s="42">
        <v>80.7</v>
      </c>
      <c r="I57" s="42"/>
      <c r="J57" s="42">
        <f t="shared" si="2"/>
        <v>3</v>
      </c>
      <c r="K57" s="42">
        <v>3</v>
      </c>
      <c r="L57" s="42"/>
      <c r="M57" s="3" t="s">
        <v>120</v>
      </c>
      <c r="N57" s="6"/>
    </row>
    <row r="58" spans="1:14" ht="76.5" x14ac:dyDescent="0.25">
      <c r="A58" s="4">
        <v>28</v>
      </c>
      <c r="B58" s="160" t="s">
        <v>105</v>
      </c>
      <c r="C58" s="42" t="s">
        <v>86</v>
      </c>
      <c r="D58" s="42">
        <f t="shared" si="3"/>
        <v>2</v>
      </c>
      <c r="E58" s="42">
        <v>1</v>
      </c>
      <c r="F58" s="42">
        <v>1</v>
      </c>
      <c r="G58" s="42">
        <f t="shared" si="1"/>
        <v>77.900000000000006</v>
      </c>
      <c r="H58" s="42">
        <v>38.9</v>
      </c>
      <c r="I58" s="42">
        <v>39</v>
      </c>
      <c r="J58" s="42">
        <f t="shared" si="2"/>
        <v>6</v>
      </c>
      <c r="K58" s="42">
        <v>4</v>
      </c>
      <c r="L58" s="42">
        <v>2</v>
      </c>
      <c r="M58" s="3" t="s">
        <v>107</v>
      </c>
      <c r="N58" s="6"/>
    </row>
    <row r="59" spans="1:14" ht="63.75" x14ac:dyDescent="0.25">
      <c r="A59" s="4">
        <v>29</v>
      </c>
      <c r="B59" s="160" t="s">
        <v>72</v>
      </c>
      <c r="C59" s="42">
        <v>15</v>
      </c>
      <c r="D59" s="42">
        <f t="shared" si="3"/>
        <v>8</v>
      </c>
      <c r="E59" s="42">
        <v>8</v>
      </c>
      <c r="F59" s="42"/>
      <c r="G59" s="42">
        <f t="shared" si="1"/>
        <v>335.6</v>
      </c>
      <c r="H59" s="42">
        <v>335.6</v>
      </c>
      <c r="I59" s="42"/>
      <c r="J59" s="42">
        <f t="shared" si="2"/>
        <v>4</v>
      </c>
      <c r="K59" s="42">
        <v>4</v>
      </c>
      <c r="L59" s="42"/>
      <c r="M59" s="3" t="s">
        <v>132</v>
      </c>
      <c r="N59" s="3" t="s">
        <v>286</v>
      </c>
    </row>
    <row r="60" spans="1:14" ht="51" x14ac:dyDescent="0.25">
      <c r="A60" s="4">
        <v>30</v>
      </c>
      <c r="B60" s="160" t="s">
        <v>118</v>
      </c>
      <c r="C60" s="42">
        <v>5</v>
      </c>
      <c r="D60" s="42">
        <f t="shared" si="3"/>
        <v>1</v>
      </c>
      <c r="E60" s="42">
        <v>1</v>
      </c>
      <c r="F60" s="42"/>
      <c r="G60" s="42">
        <f t="shared" si="1"/>
        <v>40.4</v>
      </c>
      <c r="H60" s="42">
        <v>40.4</v>
      </c>
      <c r="I60" s="42"/>
      <c r="J60" s="42">
        <f t="shared" si="2"/>
        <v>2</v>
      </c>
      <c r="K60" s="42">
        <v>2</v>
      </c>
      <c r="L60" s="42"/>
      <c r="M60" s="3" t="s">
        <v>133</v>
      </c>
      <c r="N60" s="6"/>
    </row>
    <row r="61" spans="1:14" ht="63.75" x14ac:dyDescent="0.25">
      <c r="A61" s="4">
        <v>31</v>
      </c>
      <c r="B61" s="185" t="s">
        <v>75</v>
      </c>
      <c r="C61" s="42" t="s">
        <v>134</v>
      </c>
      <c r="D61" s="42">
        <f t="shared" si="3"/>
        <v>1</v>
      </c>
      <c r="E61" s="186">
        <v>1</v>
      </c>
      <c r="F61" s="186"/>
      <c r="G61" s="42">
        <f t="shared" si="1"/>
        <v>43.3</v>
      </c>
      <c r="H61" s="186">
        <v>43.3</v>
      </c>
      <c r="I61" s="186"/>
      <c r="J61" s="42">
        <f t="shared" si="2"/>
        <v>6</v>
      </c>
      <c r="K61" s="186">
        <v>6</v>
      </c>
      <c r="L61" s="186"/>
      <c r="M61" s="3" t="s">
        <v>135</v>
      </c>
      <c r="N61" s="6"/>
    </row>
    <row r="62" spans="1:14" ht="63.75" x14ac:dyDescent="0.25">
      <c r="A62" s="4">
        <v>32</v>
      </c>
      <c r="B62" s="185" t="s">
        <v>77</v>
      </c>
      <c r="C62" s="42">
        <v>15</v>
      </c>
      <c r="D62" s="42">
        <f t="shared" si="3"/>
        <v>1</v>
      </c>
      <c r="E62" s="186">
        <v>1</v>
      </c>
      <c r="F62" s="186"/>
      <c r="G62" s="42">
        <f t="shared" si="1"/>
        <v>40.299999999999997</v>
      </c>
      <c r="H62" s="186">
        <v>40.299999999999997</v>
      </c>
      <c r="I62" s="186"/>
      <c r="J62" s="42">
        <f t="shared" si="2"/>
        <v>1</v>
      </c>
      <c r="K62" s="186">
        <v>1</v>
      </c>
      <c r="L62" s="186"/>
      <c r="M62" s="3" t="s">
        <v>136</v>
      </c>
      <c r="N62" s="6"/>
    </row>
    <row r="63" spans="1:14" ht="76.5" x14ac:dyDescent="0.25">
      <c r="A63" s="87">
        <v>33</v>
      </c>
      <c r="B63" s="185" t="s">
        <v>129</v>
      </c>
      <c r="C63" s="42">
        <v>6</v>
      </c>
      <c r="D63" s="42">
        <v>2</v>
      </c>
      <c r="E63" s="186">
        <v>2</v>
      </c>
      <c r="F63" s="186"/>
      <c r="G63" s="42">
        <v>85.6</v>
      </c>
      <c r="H63" s="186">
        <v>85.6</v>
      </c>
      <c r="I63" s="186"/>
      <c r="J63" s="42">
        <v>2</v>
      </c>
      <c r="K63" s="186">
        <v>2</v>
      </c>
      <c r="L63" s="186"/>
      <c r="M63" s="3" t="s">
        <v>137</v>
      </c>
      <c r="N63" s="6"/>
    </row>
    <row r="64" spans="1:14" ht="76.5" x14ac:dyDescent="0.25">
      <c r="A64" s="4">
        <v>34</v>
      </c>
      <c r="B64" s="160" t="s">
        <v>83</v>
      </c>
      <c r="C64" s="42" t="s">
        <v>138</v>
      </c>
      <c r="D64" s="42">
        <f>E64+F64</f>
        <v>1</v>
      </c>
      <c r="E64" s="42">
        <v>1</v>
      </c>
      <c r="F64" s="42"/>
      <c r="G64" s="42">
        <f>H64+I64</f>
        <v>48.3</v>
      </c>
      <c r="H64" s="42">
        <v>48.3</v>
      </c>
      <c r="I64" s="42"/>
      <c r="J64" s="42">
        <f>K64+L64</f>
        <v>5</v>
      </c>
      <c r="K64" s="42">
        <v>5</v>
      </c>
      <c r="L64" s="42"/>
      <c r="M64" s="3" t="s">
        <v>139</v>
      </c>
      <c r="N64" s="6"/>
    </row>
    <row r="65" spans="1:14" ht="76.5" x14ac:dyDescent="0.25">
      <c r="A65" s="4">
        <v>35</v>
      </c>
      <c r="B65" s="160" t="s">
        <v>115</v>
      </c>
      <c r="C65" s="42">
        <v>16</v>
      </c>
      <c r="D65" s="42">
        <f>E65+F65</f>
        <v>1</v>
      </c>
      <c r="E65" s="42">
        <v>1</v>
      </c>
      <c r="F65" s="42"/>
      <c r="G65" s="42">
        <f>H65+I65</f>
        <v>44.5</v>
      </c>
      <c r="H65" s="42">
        <v>44.5</v>
      </c>
      <c r="I65" s="42"/>
      <c r="J65" s="42">
        <f>K65+L65</f>
        <v>3</v>
      </c>
      <c r="K65" s="42">
        <v>3</v>
      </c>
      <c r="L65" s="42"/>
      <c r="M65" s="3" t="s">
        <v>139</v>
      </c>
      <c r="N65" s="6"/>
    </row>
    <row r="66" spans="1:14" ht="51" x14ac:dyDescent="0.25">
      <c r="A66" s="4">
        <v>36</v>
      </c>
      <c r="B66" s="187" t="s">
        <v>140</v>
      </c>
      <c r="C66" s="79" t="s">
        <v>141</v>
      </c>
      <c r="D66" s="4">
        <f>E66+F66</f>
        <v>1</v>
      </c>
      <c r="E66" s="152">
        <v>1</v>
      </c>
      <c r="F66" s="152"/>
      <c r="G66" s="4">
        <f>H66+I66</f>
        <v>47.8</v>
      </c>
      <c r="H66" s="152">
        <v>47.8</v>
      </c>
      <c r="I66" s="152"/>
      <c r="J66" s="4">
        <f>K66+L66</f>
        <v>2</v>
      </c>
      <c r="K66" s="152">
        <v>2</v>
      </c>
      <c r="L66" s="152"/>
      <c r="M66" s="3" t="s">
        <v>142</v>
      </c>
      <c r="N66" s="3"/>
    </row>
    <row r="67" spans="1:14" ht="51" x14ac:dyDescent="0.25">
      <c r="A67" s="4">
        <v>37</v>
      </c>
      <c r="B67" s="187" t="s">
        <v>77</v>
      </c>
      <c r="C67" s="79" t="s">
        <v>143</v>
      </c>
      <c r="D67" s="4">
        <v>1</v>
      </c>
      <c r="E67" s="152"/>
      <c r="F67" s="152">
        <v>1</v>
      </c>
      <c r="G67" s="4">
        <v>49.3</v>
      </c>
      <c r="H67" s="152"/>
      <c r="I67" s="152">
        <v>49.3</v>
      </c>
      <c r="J67" s="4">
        <v>9</v>
      </c>
      <c r="K67" s="152"/>
      <c r="L67" s="152">
        <v>9</v>
      </c>
      <c r="M67" s="3" t="s">
        <v>144</v>
      </c>
      <c r="N67" s="3"/>
    </row>
    <row r="68" spans="1:14" ht="63.75" x14ac:dyDescent="0.25">
      <c r="A68" s="4">
        <v>38</v>
      </c>
      <c r="B68" s="187" t="s">
        <v>145</v>
      </c>
      <c r="C68" s="79">
        <v>50</v>
      </c>
      <c r="D68" s="4">
        <v>3</v>
      </c>
      <c r="E68" s="152"/>
      <c r="F68" s="152">
        <v>3</v>
      </c>
      <c r="G68" s="4">
        <v>112.8</v>
      </c>
      <c r="H68" s="152"/>
      <c r="I68" s="152">
        <v>112.8</v>
      </c>
      <c r="J68" s="4">
        <v>2</v>
      </c>
      <c r="K68" s="152"/>
      <c r="L68" s="152">
        <v>2</v>
      </c>
      <c r="M68" s="3" t="s">
        <v>146</v>
      </c>
      <c r="N68" s="3"/>
    </row>
    <row r="69" spans="1:14" ht="63.75" x14ac:dyDescent="0.25">
      <c r="A69" s="4">
        <v>39</v>
      </c>
      <c r="B69" s="187" t="s">
        <v>83</v>
      </c>
      <c r="C69" s="42">
        <v>2</v>
      </c>
      <c r="D69" s="152">
        <v>12</v>
      </c>
      <c r="E69" s="152">
        <v>3</v>
      </c>
      <c r="F69" s="152">
        <v>9</v>
      </c>
      <c r="G69" s="152">
        <v>484.9</v>
      </c>
      <c r="H69" s="152">
        <v>113.1</v>
      </c>
      <c r="I69" s="152">
        <v>371.8</v>
      </c>
      <c r="J69" s="42">
        <v>23</v>
      </c>
      <c r="K69" s="152">
        <v>19</v>
      </c>
      <c r="L69" s="6">
        <v>4</v>
      </c>
      <c r="M69" s="188" t="s">
        <v>147</v>
      </c>
      <c r="N69" s="3"/>
    </row>
    <row r="70" spans="1:14" ht="63.75" x14ac:dyDescent="0.25">
      <c r="A70" s="4">
        <v>40</v>
      </c>
      <c r="B70" s="187" t="s">
        <v>75</v>
      </c>
      <c r="C70" s="42" t="s">
        <v>148</v>
      </c>
      <c r="D70" s="152">
        <v>1</v>
      </c>
      <c r="E70" s="152">
        <v>1</v>
      </c>
      <c r="F70" s="152"/>
      <c r="G70" s="152">
        <v>35.799999999999997</v>
      </c>
      <c r="H70" s="152">
        <v>35.799999999999997</v>
      </c>
      <c r="I70" s="152"/>
      <c r="J70" s="42"/>
      <c r="K70" s="152"/>
      <c r="L70" s="6"/>
      <c r="M70" s="188" t="s">
        <v>149</v>
      </c>
      <c r="N70" s="3"/>
    </row>
    <row r="71" spans="1:14" ht="63.75" x14ac:dyDescent="0.25">
      <c r="A71" s="4">
        <v>41</v>
      </c>
      <c r="B71" s="187" t="s">
        <v>75</v>
      </c>
      <c r="C71" s="42" t="s">
        <v>150</v>
      </c>
      <c r="D71" s="152">
        <v>1</v>
      </c>
      <c r="E71" s="152"/>
      <c r="F71" s="152">
        <v>1</v>
      </c>
      <c r="G71" s="152">
        <v>76.8</v>
      </c>
      <c r="H71" s="152"/>
      <c r="I71" s="152">
        <v>76.8</v>
      </c>
      <c r="J71" s="42">
        <v>3</v>
      </c>
      <c r="K71" s="152"/>
      <c r="L71" s="6">
        <v>3</v>
      </c>
      <c r="M71" s="188" t="s">
        <v>151</v>
      </c>
      <c r="N71" s="3"/>
    </row>
    <row r="72" spans="1:14" ht="63.75" x14ac:dyDescent="0.25">
      <c r="A72" s="4">
        <v>42</v>
      </c>
      <c r="B72" s="160" t="s">
        <v>85</v>
      </c>
      <c r="C72" s="42">
        <v>13</v>
      </c>
      <c r="D72" s="42">
        <f>E72+F72</f>
        <v>1</v>
      </c>
      <c r="E72" s="42">
        <v>1</v>
      </c>
      <c r="F72" s="42"/>
      <c r="G72" s="42">
        <f>H72+I72</f>
        <v>38.700000000000003</v>
      </c>
      <c r="H72" s="42">
        <v>38.700000000000003</v>
      </c>
      <c r="I72" s="42"/>
      <c r="J72" s="42">
        <f>K72+L72</f>
        <v>2</v>
      </c>
      <c r="K72" s="42">
        <v>2</v>
      </c>
      <c r="L72" s="42"/>
      <c r="M72" s="3" t="s">
        <v>152</v>
      </c>
      <c r="N72" s="6" t="s">
        <v>186</v>
      </c>
    </row>
    <row r="73" spans="1:14" x14ac:dyDescent="0.25">
      <c r="A73" s="287" t="s">
        <v>98</v>
      </c>
      <c r="B73" s="288"/>
      <c r="C73" s="288"/>
      <c r="D73" s="42">
        <f t="shared" ref="D73:L73" si="4">SUM(D31:D72)</f>
        <v>116</v>
      </c>
      <c r="E73" s="42">
        <f t="shared" si="4"/>
        <v>87</v>
      </c>
      <c r="F73" s="42">
        <f t="shared" si="4"/>
        <v>29</v>
      </c>
      <c r="G73" s="42">
        <f t="shared" si="4"/>
        <v>4665.300000000002</v>
      </c>
      <c r="H73" s="42">
        <f t="shared" si="4"/>
        <v>3475.3000000000011</v>
      </c>
      <c r="I73" s="42">
        <f t="shared" si="4"/>
        <v>1186.9999999999998</v>
      </c>
      <c r="J73" s="42">
        <f t="shared" si="4"/>
        <v>264</v>
      </c>
      <c r="K73" s="42">
        <f t="shared" si="4"/>
        <v>200</v>
      </c>
      <c r="L73" s="42">
        <f t="shared" si="4"/>
        <v>64</v>
      </c>
      <c r="M73" s="3"/>
      <c r="N73" s="112"/>
    </row>
    <row r="74" spans="1:14" x14ac:dyDescent="0.25">
      <c r="A74" s="42"/>
      <c r="B74" s="189" t="s">
        <v>99</v>
      </c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3"/>
      <c r="N74" s="6"/>
    </row>
    <row r="75" spans="1:14" ht="89.25" x14ac:dyDescent="0.25">
      <c r="A75" s="6">
        <v>1</v>
      </c>
      <c r="B75" s="190" t="s">
        <v>43</v>
      </c>
      <c r="C75" s="6">
        <v>3</v>
      </c>
      <c r="D75" s="42">
        <f t="shared" ref="D75:D80" si="5">E75+F75</f>
        <v>2</v>
      </c>
      <c r="E75" s="6">
        <v>2</v>
      </c>
      <c r="F75" s="6"/>
      <c r="G75" s="42">
        <f t="shared" ref="G75:G103" si="6">H75+I75</f>
        <v>54.5</v>
      </c>
      <c r="H75" s="6">
        <v>54.5</v>
      </c>
      <c r="I75" s="6"/>
      <c r="J75" s="42">
        <v>1</v>
      </c>
      <c r="K75" s="6">
        <v>1</v>
      </c>
      <c r="L75" s="6"/>
      <c r="M75" s="3" t="s">
        <v>187</v>
      </c>
      <c r="N75" s="6" t="s">
        <v>186</v>
      </c>
    </row>
    <row r="76" spans="1:14" ht="76.5" x14ac:dyDescent="0.25">
      <c r="A76" s="42">
        <v>2</v>
      </c>
      <c r="B76" s="160" t="s">
        <v>153</v>
      </c>
      <c r="C76" s="42">
        <v>3</v>
      </c>
      <c r="D76" s="42">
        <f t="shared" si="5"/>
        <v>1</v>
      </c>
      <c r="E76" s="42">
        <v>1</v>
      </c>
      <c r="F76" s="42"/>
      <c r="G76" s="42">
        <f t="shared" si="6"/>
        <v>44.8</v>
      </c>
      <c r="H76" s="42">
        <v>44.8</v>
      </c>
      <c r="I76" s="42"/>
      <c r="J76" s="42">
        <f>K76+L76</f>
        <v>8</v>
      </c>
      <c r="K76" s="42">
        <v>8</v>
      </c>
      <c r="L76" s="6"/>
      <c r="M76" s="3" t="s">
        <v>154</v>
      </c>
      <c r="N76" s="6"/>
    </row>
    <row r="77" spans="1:14" ht="76.5" x14ac:dyDescent="0.25">
      <c r="A77" s="6">
        <v>3</v>
      </c>
      <c r="B77" s="160" t="s">
        <v>153</v>
      </c>
      <c r="C77" s="42">
        <v>6</v>
      </c>
      <c r="D77" s="42">
        <f t="shared" si="5"/>
        <v>2</v>
      </c>
      <c r="E77" s="42">
        <v>2</v>
      </c>
      <c r="F77" s="42"/>
      <c r="G77" s="42">
        <f t="shared" si="6"/>
        <v>87.4</v>
      </c>
      <c r="H77" s="42">
        <v>87.4</v>
      </c>
      <c r="I77" s="42"/>
      <c r="J77" s="42">
        <v>4</v>
      </c>
      <c r="K77" s="42">
        <v>4</v>
      </c>
      <c r="L77" s="6"/>
      <c r="M77" s="3" t="s">
        <v>154</v>
      </c>
      <c r="N77" s="6" t="s">
        <v>155</v>
      </c>
    </row>
    <row r="78" spans="1:14" ht="76.5" x14ac:dyDescent="0.25">
      <c r="A78" s="42">
        <v>4</v>
      </c>
      <c r="B78" s="160" t="s">
        <v>115</v>
      </c>
      <c r="C78" s="42">
        <v>5</v>
      </c>
      <c r="D78" s="42">
        <f t="shared" si="5"/>
        <v>2</v>
      </c>
      <c r="E78" s="42">
        <v>2</v>
      </c>
      <c r="F78" s="42"/>
      <c r="G78" s="42">
        <f t="shared" si="6"/>
        <v>81.7</v>
      </c>
      <c r="H78" s="42">
        <v>81.7</v>
      </c>
      <c r="I78" s="42"/>
      <c r="J78" s="42">
        <f>K78+L78</f>
        <v>3</v>
      </c>
      <c r="K78" s="42">
        <v>3</v>
      </c>
      <c r="L78" s="6"/>
      <c r="M78" s="3" t="s">
        <v>154</v>
      </c>
      <c r="N78" s="6"/>
    </row>
    <row r="79" spans="1:14" ht="76.5" x14ac:dyDescent="0.25">
      <c r="A79" s="6">
        <v>5</v>
      </c>
      <c r="B79" s="160" t="s">
        <v>43</v>
      </c>
      <c r="C79" s="42">
        <v>5</v>
      </c>
      <c r="D79" s="42">
        <f t="shared" si="5"/>
        <v>4</v>
      </c>
      <c r="E79" s="42">
        <v>4</v>
      </c>
      <c r="F79" s="42"/>
      <c r="G79" s="42">
        <f t="shared" si="6"/>
        <v>105.9</v>
      </c>
      <c r="H79" s="42">
        <v>105.9</v>
      </c>
      <c r="I79" s="42"/>
      <c r="J79" s="42">
        <v>2</v>
      </c>
      <c r="K79" s="42">
        <v>2</v>
      </c>
      <c r="L79" s="6"/>
      <c r="M79" s="3" t="s">
        <v>154</v>
      </c>
      <c r="N79" s="6" t="s">
        <v>156</v>
      </c>
    </row>
    <row r="80" spans="1:14" ht="76.5" x14ac:dyDescent="0.25">
      <c r="A80" s="42">
        <v>6</v>
      </c>
      <c r="B80" s="160" t="s">
        <v>43</v>
      </c>
      <c r="C80" s="42">
        <v>6</v>
      </c>
      <c r="D80" s="42">
        <f t="shared" si="5"/>
        <v>2</v>
      </c>
      <c r="E80" s="42">
        <v>2</v>
      </c>
      <c r="F80" s="42"/>
      <c r="G80" s="42">
        <f t="shared" si="6"/>
        <v>107.1</v>
      </c>
      <c r="H80" s="42">
        <v>107.1</v>
      </c>
      <c r="I80" s="42"/>
      <c r="J80" s="42">
        <f t="shared" ref="J80:J86" si="7">K80+L80</f>
        <v>3</v>
      </c>
      <c r="K80" s="42">
        <v>3</v>
      </c>
      <c r="L80" s="6"/>
      <c r="M80" s="3" t="s">
        <v>154</v>
      </c>
      <c r="N80" s="6"/>
    </row>
    <row r="81" spans="1:14" ht="76.5" x14ac:dyDescent="0.25">
      <c r="A81" s="6">
        <v>7</v>
      </c>
      <c r="B81" s="160" t="s">
        <v>43</v>
      </c>
      <c r="C81" s="42">
        <v>8</v>
      </c>
      <c r="D81" s="42">
        <v>3</v>
      </c>
      <c r="E81" s="42">
        <v>3</v>
      </c>
      <c r="F81" s="42"/>
      <c r="G81" s="42">
        <f t="shared" si="6"/>
        <v>107.4</v>
      </c>
      <c r="H81" s="42">
        <v>107.4</v>
      </c>
      <c r="I81" s="42"/>
      <c r="J81" s="42">
        <f t="shared" si="7"/>
        <v>2</v>
      </c>
      <c r="K81" s="42">
        <v>2</v>
      </c>
      <c r="L81" s="6"/>
      <c r="M81" s="3" t="s">
        <v>154</v>
      </c>
      <c r="N81" s="6"/>
    </row>
    <row r="82" spans="1:14" ht="76.5" x14ac:dyDescent="0.25">
      <c r="A82" s="42">
        <v>8</v>
      </c>
      <c r="B82" s="160" t="s">
        <v>43</v>
      </c>
      <c r="C82" s="42">
        <v>9</v>
      </c>
      <c r="D82" s="42">
        <f t="shared" ref="D82:D89" si="8">E82+F82</f>
        <v>3</v>
      </c>
      <c r="E82" s="42">
        <v>3</v>
      </c>
      <c r="F82" s="42"/>
      <c r="G82" s="42">
        <f t="shared" si="6"/>
        <v>143</v>
      </c>
      <c r="H82" s="42">
        <v>143</v>
      </c>
      <c r="I82" s="42"/>
      <c r="J82" s="42">
        <f t="shared" si="7"/>
        <v>8</v>
      </c>
      <c r="K82" s="42">
        <v>8</v>
      </c>
      <c r="L82" s="6"/>
      <c r="M82" s="3" t="s">
        <v>154</v>
      </c>
      <c r="N82" s="6"/>
    </row>
    <row r="83" spans="1:14" ht="76.5" x14ac:dyDescent="0.25">
      <c r="A83" s="6">
        <v>9</v>
      </c>
      <c r="B83" s="160" t="s">
        <v>157</v>
      </c>
      <c r="C83" s="42">
        <v>3</v>
      </c>
      <c r="D83" s="42">
        <f t="shared" si="8"/>
        <v>4</v>
      </c>
      <c r="E83" s="42">
        <v>4</v>
      </c>
      <c r="F83" s="42"/>
      <c r="G83" s="42">
        <f t="shared" si="6"/>
        <v>108.9</v>
      </c>
      <c r="H83" s="42">
        <v>108.9</v>
      </c>
      <c r="I83" s="42"/>
      <c r="J83" s="42">
        <f t="shared" si="7"/>
        <v>5</v>
      </c>
      <c r="K83" s="42">
        <v>5</v>
      </c>
      <c r="L83" s="6"/>
      <c r="M83" s="3" t="s">
        <v>154</v>
      </c>
      <c r="N83" s="6"/>
    </row>
    <row r="84" spans="1:14" ht="76.5" x14ac:dyDescent="0.25">
      <c r="A84" s="42">
        <v>10</v>
      </c>
      <c r="B84" s="160" t="s">
        <v>157</v>
      </c>
      <c r="C84" s="42">
        <v>4</v>
      </c>
      <c r="D84" s="42">
        <f t="shared" si="8"/>
        <v>3</v>
      </c>
      <c r="E84" s="42">
        <v>3</v>
      </c>
      <c r="F84" s="42"/>
      <c r="G84" s="42">
        <f t="shared" si="6"/>
        <v>110.6</v>
      </c>
      <c r="H84" s="42">
        <v>110.6</v>
      </c>
      <c r="I84" s="42"/>
      <c r="J84" s="42">
        <f t="shared" si="7"/>
        <v>3</v>
      </c>
      <c r="K84" s="42">
        <v>3</v>
      </c>
      <c r="L84" s="6"/>
      <c r="M84" s="3" t="s">
        <v>154</v>
      </c>
      <c r="N84" s="6"/>
    </row>
    <row r="85" spans="1:14" ht="76.5" x14ac:dyDescent="0.25">
      <c r="A85" s="6">
        <v>11</v>
      </c>
      <c r="B85" s="160" t="s">
        <v>157</v>
      </c>
      <c r="C85" s="42">
        <v>5</v>
      </c>
      <c r="D85" s="42">
        <f t="shared" si="8"/>
        <v>3</v>
      </c>
      <c r="E85" s="42">
        <v>3</v>
      </c>
      <c r="F85" s="42"/>
      <c r="G85" s="42">
        <f t="shared" si="6"/>
        <v>109.8</v>
      </c>
      <c r="H85" s="42">
        <v>109.8</v>
      </c>
      <c r="I85" s="42"/>
      <c r="J85" s="42">
        <f t="shared" si="7"/>
        <v>7</v>
      </c>
      <c r="K85" s="42">
        <v>7</v>
      </c>
      <c r="L85" s="6"/>
      <c r="M85" s="3" t="s">
        <v>154</v>
      </c>
      <c r="N85" s="6"/>
    </row>
    <row r="86" spans="1:14" ht="76.5" x14ac:dyDescent="0.25">
      <c r="A86" s="42">
        <v>12</v>
      </c>
      <c r="B86" s="160" t="s">
        <v>157</v>
      </c>
      <c r="C86" s="42">
        <v>7</v>
      </c>
      <c r="D86" s="42">
        <f t="shared" si="8"/>
        <v>3</v>
      </c>
      <c r="E86" s="42">
        <v>3</v>
      </c>
      <c r="F86" s="42"/>
      <c r="G86" s="42">
        <f t="shared" si="6"/>
        <v>108.5</v>
      </c>
      <c r="H86" s="42">
        <v>108.5</v>
      </c>
      <c r="I86" s="42"/>
      <c r="J86" s="42">
        <f t="shared" si="7"/>
        <v>4</v>
      </c>
      <c r="K86" s="42">
        <v>4</v>
      </c>
      <c r="L86" s="6"/>
      <c r="M86" s="3" t="s">
        <v>154</v>
      </c>
      <c r="N86" s="6"/>
    </row>
    <row r="87" spans="1:14" ht="76.5" x14ac:dyDescent="0.25">
      <c r="A87" s="6">
        <v>13</v>
      </c>
      <c r="B87" s="160" t="s">
        <v>115</v>
      </c>
      <c r="C87" s="42">
        <v>6</v>
      </c>
      <c r="D87" s="42">
        <f t="shared" si="8"/>
        <v>2</v>
      </c>
      <c r="E87" s="42">
        <v>2</v>
      </c>
      <c r="F87" s="42"/>
      <c r="G87" s="42">
        <f t="shared" si="6"/>
        <v>112.1</v>
      </c>
      <c r="H87" s="42">
        <v>112.1</v>
      </c>
      <c r="I87" s="42"/>
      <c r="J87" s="42">
        <v>1</v>
      </c>
      <c r="K87" s="42">
        <v>1</v>
      </c>
      <c r="L87" s="6"/>
      <c r="M87" s="3" t="s">
        <v>154</v>
      </c>
      <c r="N87" s="6" t="s">
        <v>158</v>
      </c>
    </row>
    <row r="88" spans="1:14" ht="76.5" x14ac:dyDescent="0.25">
      <c r="A88" s="42">
        <v>14</v>
      </c>
      <c r="B88" s="160" t="s">
        <v>115</v>
      </c>
      <c r="C88" s="42">
        <v>9</v>
      </c>
      <c r="D88" s="42">
        <f t="shared" si="8"/>
        <v>4</v>
      </c>
      <c r="E88" s="42">
        <v>4</v>
      </c>
      <c r="F88" s="42"/>
      <c r="G88" s="42">
        <f t="shared" si="6"/>
        <v>109</v>
      </c>
      <c r="H88" s="42">
        <v>109</v>
      </c>
      <c r="I88" s="42"/>
      <c r="J88" s="42">
        <f>K88+L88</f>
        <v>6</v>
      </c>
      <c r="K88" s="42">
        <v>6</v>
      </c>
      <c r="L88" s="6"/>
      <c r="M88" s="3" t="s">
        <v>154</v>
      </c>
      <c r="N88" s="6"/>
    </row>
    <row r="89" spans="1:14" ht="76.5" x14ac:dyDescent="0.25">
      <c r="A89" s="6">
        <v>15</v>
      </c>
      <c r="B89" s="160" t="s">
        <v>115</v>
      </c>
      <c r="C89" s="42">
        <v>10</v>
      </c>
      <c r="D89" s="42">
        <f t="shared" si="8"/>
        <v>2</v>
      </c>
      <c r="E89" s="42">
        <v>2</v>
      </c>
      <c r="F89" s="42"/>
      <c r="G89" s="42">
        <f t="shared" si="6"/>
        <v>109.7</v>
      </c>
      <c r="H89" s="42">
        <v>109.7</v>
      </c>
      <c r="I89" s="42"/>
      <c r="J89" s="42">
        <f>K89+L89</f>
        <v>4</v>
      </c>
      <c r="K89" s="42">
        <v>4</v>
      </c>
      <c r="L89" s="6"/>
      <c r="M89" s="3" t="s">
        <v>154</v>
      </c>
      <c r="N89" s="6"/>
    </row>
    <row r="90" spans="1:14" ht="76.5" x14ac:dyDescent="0.25">
      <c r="A90" s="42">
        <v>16</v>
      </c>
      <c r="B90" s="160" t="s">
        <v>115</v>
      </c>
      <c r="C90" s="42">
        <v>15</v>
      </c>
      <c r="D90" s="42">
        <v>1</v>
      </c>
      <c r="E90" s="42">
        <v>1</v>
      </c>
      <c r="F90" s="42"/>
      <c r="G90" s="42">
        <f t="shared" si="6"/>
        <v>54.5</v>
      </c>
      <c r="H90" s="42">
        <v>54.5</v>
      </c>
      <c r="I90" s="42"/>
      <c r="J90" s="42">
        <f>K90+L90</f>
        <v>4</v>
      </c>
      <c r="K90" s="42">
        <v>4</v>
      </c>
      <c r="L90" s="6"/>
      <c r="M90" s="3" t="s">
        <v>154</v>
      </c>
      <c r="N90" s="6"/>
    </row>
    <row r="91" spans="1:14" ht="76.5" x14ac:dyDescent="0.25">
      <c r="A91" s="6">
        <v>17</v>
      </c>
      <c r="B91" s="160" t="s">
        <v>115</v>
      </c>
      <c r="C91" s="42">
        <v>18</v>
      </c>
      <c r="D91" s="42">
        <f t="shared" ref="D91:D102" si="9">E91+F91</f>
        <v>2</v>
      </c>
      <c r="E91" s="42">
        <v>2</v>
      </c>
      <c r="F91" s="42"/>
      <c r="G91" s="42">
        <f t="shared" si="6"/>
        <v>111.1</v>
      </c>
      <c r="H91" s="42">
        <v>111.1</v>
      </c>
      <c r="I91" s="42"/>
      <c r="J91" s="42">
        <f>K91+L91</f>
        <v>4</v>
      </c>
      <c r="K91" s="42">
        <v>4</v>
      </c>
      <c r="L91" s="6"/>
      <c r="M91" s="3" t="s">
        <v>154</v>
      </c>
      <c r="N91" s="6"/>
    </row>
    <row r="92" spans="1:14" ht="76.5" x14ac:dyDescent="0.25">
      <c r="A92" s="42">
        <v>18</v>
      </c>
      <c r="B92" s="160" t="s">
        <v>43</v>
      </c>
      <c r="C92" s="42">
        <v>2</v>
      </c>
      <c r="D92" s="42">
        <f t="shared" si="9"/>
        <v>2</v>
      </c>
      <c r="E92" s="42">
        <v>2</v>
      </c>
      <c r="F92" s="42"/>
      <c r="G92" s="42">
        <f t="shared" si="6"/>
        <v>108.1</v>
      </c>
      <c r="H92" s="42">
        <v>108.1</v>
      </c>
      <c r="I92" s="42"/>
      <c r="J92" s="42">
        <v>2</v>
      </c>
      <c r="K92" s="42">
        <v>2</v>
      </c>
      <c r="L92" s="6"/>
      <c r="M92" s="3" t="s">
        <v>154</v>
      </c>
      <c r="N92" s="6" t="s">
        <v>159</v>
      </c>
    </row>
    <row r="93" spans="1:14" ht="76.5" x14ac:dyDescent="0.25">
      <c r="A93" s="6">
        <v>19</v>
      </c>
      <c r="B93" s="160" t="s">
        <v>43</v>
      </c>
      <c r="C93" s="42">
        <v>7</v>
      </c>
      <c r="D93" s="42">
        <f t="shared" si="9"/>
        <v>3</v>
      </c>
      <c r="E93" s="42">
        <v>3</v>
      </c>
      <c r="F93" s="42"/>
      <c r="G93" s="42">
        <f t="shared" si="6"/>
        <v>108.7</v>
      </c>
      <c r="H93" s="42">
        <v>108.7</v>
      </c>
      <c r="I93" s="42"/>
      <c r="J93" s="42">
        <f>K93+L93</f>
        <v>3</v>
      </c>
      <c r="K93" s="42">
        <v>3</v>
      </c>
      <c r="L93" s="6"/>
      <c r="M93" s="3" t="s">
        <v>188</v>
      </c>
      <c r="N93" s="6"/>
    </row>
    <row r="94" spans="1:14" ht="76.5" x14ac:dyDescent="0.25">
      <c r="A94" s="42">
        <v>20</v>
      </c>
      <c r="B94" s="160" t="s">
        <v>157</v>
      </c>
      <c r="C94" s="42">
        <v>2</v>
      </c>
      <c r="D94" s="42">
        <f t="shared" si="9"/>
        <v>2</v>
      </c>
      <c r="E94" s="42">
        <v>2</v>
      </c>
      <c r="F94" s="42"/>
      <c r="G94" s="42">
        <f t="shared" si="6"/>
        <v>109.9</v>
      </c>
      <c r="H94" s="42">
        <v>109.9</v>
      </c>
      <c r="I94" s="42"/>
      <c r="J94" s="42">
        <f>K94+L94</f>
        <v>10</v>
      </c>
      <c r="K94" s="42">
        <v>10</v>
      </c>
      <c r="L94" s="6"/>
      <c r="M94" s="3" t="s">
        <v>160</v>
      </c>
      <c r="N94" s="6"/>
    </row>
    <row r="95" spans="1:14" ht="63.75" x14ac:dyDescent="0.25">
      <c r="A95" s="6">
        <v>21</v>
      </c>
      <c r="B95" s="185" t="s">
        <v>115</v>
      </c>
      <c r="C95" s="42">
        <v>7</v>
      </c>
      <c r="D95" s="186">
        <f t="shared" si="9"/>
        <v>2</v>
      </c>
      <c r="E95" s="186">
        <v>2</v>
      </c>
      <c r="F95" s="186"/>
      <c r="G95" s="42">
        <f t="shared" si="6"/>
        <v>108.6</v>
      </c>
      <c r="H95" s="186">
        <v>108.6</v>
      </c>
      <c r="I95" s="186"/>
      <c r="J95" s="42">
        <v>1</v>
      </c>
      <c r="K95" s="186">
        <v>1</v>
      </c>
      <c r="L95" s="6"/>
      <c r="M95" s="3" t="s">
        <v>161</v>
      </c>
      <c r="N95" s="6" t="s">
        <v>162</v>
      </c>
    </row>
    <row r="96" spans="1:14" ht="63.75" x14ac:dyDescent="0.25">
      <c r="A96" s="42">
        <v>22</v>
      </c>
      <c r="B96" s="185" t="s">
        <v>163</v>
      </c>
      <c r="C96" s="186">
        <v>10</v>
      </c>
      <c r="D96" s="186">
        <f t="shared" si="9"/>
        <v>2</v>
      </c>
      <c r="E96" s="186">
        <v>2</v>
      </c>
      <c r="F96" s="186"/>
      <c r="G96" s="42">
        <f t="shared" si="6"/>
        <v>119.4</v>
      </c>
      <c r="H96" s="186">
        <v>119.4</v>
      </c>
      <c r="I96" s="186"/>
      <c r="J96" s="42">
        <f t="shared" ref="J96:J103" si="10">K96+L96</f>
        <v>8</v>
      </c>
      <c r="K96" s="186">
        <v>8</v>
      </c>
      <c r="L96" s="6"/>
      <c r="M96" s="3" t="s">
        <v>164</v>
      </c>
      <c r="N96" s="6"/>
    </row>
    <row r="97" spans="1:14" ht="63.75" x14ac:dyDescent="0.25">
      <c r="A97" s="6">
        <v>23</v>
      </c>
      <c r="B97" s="185" t="s">
        <v>163</v>
      </c>
      <c r="C97" s="186">
        <v>11</v>
      </c>
      <c r="D97" s="186">
        <f t="shared" si="9"/>
        <v>2</v>
      </c>
      <c r="E97" s="186">
        <v>2</v>
      </c>
      <c r="F97" s="186"/>
      <c r="G97" s="42">
        <f t="shared" si="6"/>
        <v>109</v>
      </c>
      <c r="H97" s="186">
        <v>109</v>
      </c>
      <c r="I97" s="186"/>
      <c r="J97" s="42">
        <f t="shared" si="10"/>
        <v>3</v>
      </c>
      <c r="K97" s="186">
        <v>3</v>
      </c>
      <c r="L97" s="6"/>
      <c r="M97" s="3" t="s">
        <v>161</v>
      </c>
      <c r="N97" s="6"/>
    </row>
    <row r="98" spans="1:14" ht="51" x14ac:dyDescent="0.25">
      <c r="A98" s="42">
        <v>24</v>
      </c>
      <c r="B98" s="160" t="s">
        <v>153</v>
      </c>
      <c r="C98" s="42">
        <v>7</v>
      </c>
      <c r="D98" s="42">
        <f t="shared" si="9"/>
        <v>2</v>
      </c>
      <c r="E98" s="42">
        <v>2</v>
      </c>
      <c r="F98" s="42"/>
      <c r="G98" s="42">
        <f t="shared" si="6"/>
        <v>94.9</v>
      </c>
      <c r="H98" s="42">
        <v>94.9</v>
      </c>
      <c r="I98" s="42"/>
      <c r="J98" s="42">
        <f t="shared" si="10"/>
        <v>7</v>
      </c>
      <c r="K98" s="42">
        <v>7</v>
      </c>
      <c r="L98" s="6"/>
      <c r="M98" s="3" t="s">
        <v>165</v>
      </c>
      <c r="N98" s="6"/>
    </row>
    <row r="99" spans="1:14" ht="51" x14ac:dyDescent="0.25">
      <c r="A99" s="6">
        <v>25</v>
      </c>
      <c r="B99" s="160" t="s">
        <v>153</v>
      </c>
      <c r="C99" s="42">
        <v>5</v>
      </c>
      <c r="D99" s="42">
        <f t="shared" si="9"/>
        <v>2</v>
      </c>
      <c r="E99" s="42">
        <v>2</v>
      </c>
      <c r="F99" s="42"/>
      <c r="G99" s="42">
        <f t="shared" si="6"/>
        <v>95.7</v>
      </c>
      <c r="H99" s="42">
        <v>95.7</v>
      </c>
      <c r="I99" s="42"/>
      <c r="J99" s="42">
        <f t="shared" si="10"/>
        <v>6</v>
      </c>
      <c r="K99" s="42">
        <v>6</v>
      </c>
      <c r="L99" s="6"/>
      <c r="M99" s="3" t="s">
        <v>165</v>
      </c>
      <c r="N99" s="6"/>
    </row>
    <row r="100" spans="1:14" ht="51" x14ac:dyDescent="0.25">
      <c r="A100" s="42">
        <v>26</v>
      </c>
      <c r="B100" s="187" t="s">
        <v>163</v>
      </c>
      <c r="C100" s="42">
        <v>9</v>
      </c>
      <c r="D100" s="152">
        <f t="shared" si="9"/>
        <v>2</v>
      </c>
      <c r="E100" s="152">
        <v>2</v>
      </c>
      <c r="F100" s="152"/>
      <c r="G100" s="42">
        <f t="shared" si="6"/>
        <v>153.19999999999999</v>
      </c>
      <c r="H100" s="152">
        <f>76.6+76.6</f>
        <v>153.19999999999999</v>
      </c>
      <c r="I100" s="152"/>
      <c r="J100" s="42">
        <f t="shared" si="10"/>
        <v>5</v>
      </c>
      <c r="K100" s="152">
        <v>5</v>
      </c>
      <c r="L100" s="6"/>
      <c r="M100" s="3" t="s">
        <v>166</v>
      </c>
      <c r="N100" s="6"/>
    </row>
    <row r="101" spans="1:14" ht="51" x14ac:dyDescent="0.25">
      <c r="A101" s="6">
        <v>27</v>
      </c>
      <c r="B101" s="187" t="s">
        <v>115</v>
      </c>
      <c r="C101" s="42">
        <v>11</v>
      </c>
      <c r="D101" s="152">
        <f t="shared" si="9"/>
        <v>2</v>
      </c>
      <c r="E101" s="152">
        <v>2</v>
      </c>
      <c r="F101" s="152"/>
      <c r="G101" s="42">
        <f t="shared" si="6"/>
        <v>110.6</v>
      </c>
      <c r="H101" s="152">
        <f>55.4+55.2</f>
        <v>110.6</v>
      </c>
      <c r="I101" s="152"/>
      <c r="J101" s="42">
        <f t="shared" si="10"/>
        <v>7</v>
      </c>
      <c r="K101" s="152">
        <v>7</v>
      </c>
      <c r="L101" s="6"/>
      <c r="M101" s="3" t="s">
        <v>166</v>
      </c>
      <c r="N101" s="6"/>
    </row>
    <row r="102" spans="1:14" ht="51" x14ac:dyDescent="0.25">
      <c r="A102" s="42">
        <v>28</v>
      </c>
      <c r="B102" s="187" t="s">
        <v>115</v>
      </c>
      <c r="C102" s="42">
        <v>19</v>
      </c>
      <c r="D102" s="152">
        <f t="shared" si="9"/>
        <v>2</v>
      </c>
      <c r="E102" s="152">
        <v>2</v>
      </c>
      <c r="F102" s="152"/>
      <c r="G102" s="42">
        <f t="shared" si="6"/>
        <v>109.7</v>
      </c>
      <c r="H102" s="152">
        <f>55+54.7</f>
        <v>109.7</v>
      </c>
      <c r="I102" s="152"/>
      <c r="J102" s="42">
        <f t="shared" si="10"/>
        <v>3</v>
      </c>
      <c r="K102" s="152">
        <v>3</v>
      </c>
      <c r="L102" s="6"/>
      <c r="M102" s="3" t="s">
        <v>166</v>
      </c>
      <c r="N102" s="6"/>
    </row>
    <row r="103" spans="1:14" ht="63.75" x14ac:dyDescent="0.25">
      <c r="A103" s="6">
        <v>29</v>
      </c>
      <c r="B103" s="187" t="s">
        <v>163</v>
      </c>
      <c r="C103" s="42" t="s">
        <v>167</v>
      </c>
      <c r="D103" s="152">
        <v>1</v>
      </c>
      <c r="E103" s="152">
        <v>1</v>
      </c>
      <c r="F103" s="152"/>
      <c r="G103" s="42">
        <f t="shared" si="6"/>
        <v>53.4</v>
      </c>
      <c r="H103" s="152">
        <v>53.4</v>
      </c>
      <c r="I103" s="152"/>
      <c r="J103" s="42">
        <f t="shared" si="10"/>
        <v>1</v>
      </c>
      <c r="K103" s="152">
        <v>1</v>
      </c>
      <c r="L103" s="6"/>
      <c r="M103" s="188" t="s">
        <v>168</v>
      </c>
      <c r="N103" s="6"/>
    </row>
    <row r="104" spans="1:14" ht="63.75" x14ac:dyDescent="0.25">
      <c r="A104" s="42">
        <v>30</v>
      </c>
      <c r="B104" s="187" t="s">
        <v>163</v>
      </c>
      <c r="C104" s="42">
        <v>12</v>
      </c>
      <c r="D104" s="152">
        <v>2</v>
      </c>
      <c r="E104" s="152">
        <v>2</v>
      </c>
      <c r="F104" s="152"/>
      <c r="G104" s="42">
        <v>90.1</v>
      </c>
      <c r="H104" s="152">
        <v>90.1</v>
      </c>
      <c r="I104" s="152"/>
      <c r="J104" s="42">
        <v>4</v>
      </c>
      <c r="K104" s="152">
        <v>4</v>
      </c>
      <c r="L104" s="6"/>
      <c r="M104" s="188" t="s">
        <v>168</v>
      </c>
      <c r="N104" s="6"/>
    </row>
    <row r="105" spans="1:14" ht="63.75" x14ac:dyDescent="0.25">
      <c r="A105" s="6">
        <v>31</v>
      </c>
      <c r="B105" s="187" t="s">
        <v>163</v>
      </c>
      <c r="C105" s="42">
        <v>15</v>
      </c>
      <c r="D105" s="152">
        <v>2</v>
      </c>
      <c r="E105" s="152">
        <v>2</v>
      </c>
      <c r="F105" s="152"/>
      <c r="G105" s="42">
        <v>137.5</v>
      </c>
      <c r="H105" s="152">
        <v>137.5</v>
      </c>
      <c r="I105" s="152"/>
      <c r="J105" s="42">
        <v>2</v>
      </c>
      <c r="K105" s="152">
        <v>2</v>
      </c>
      <c r="L105" s="6"/>
      <c r="M105" s="188" t="s">
        <v>168</v>
      </c>
      <c r="N105" s="6"/>
    </row>
    <row r="106" spans="1:14" ht="51" x14ac:dyDescent="0.25">
      <c r="A106" s="6">
        <v>32</v>
      </c>
      <c r="B106" s="187" t="s">
        <v>115</v>
      </c>
      <c r="C106" s="42" t="s">
        <v>169</v>
      </c>
      <c r="D106" s="152">
        <v>1</v>
      </c>
      <c r="E106" s="152">
        <v>1</v>
      </c>
      <c r="F106" s="152"/>
      <c r="G106" s="42">
        <v>40.799999999999997</v>
      </c>
      <c r="H106" s="152">
        <v>40.799999999999997</v>
      </c>
      <c r="I106" s="152"/>
      <c r="J106" s="42">
        <v>3</v>
      </c>
      <c r="K106" s="152">
        <v>3</v>
      </c>
      <c r="L106" s="6"/>
      <c r="M106" s="188" t="s">
        <v>170</v>
      </c>
      <c r="N106" s="6"/>
    </row>
    <row r="107" spans="1:14" x14ac:dyDescent="0.25">
      <c r="A107" s="287" t="s">
        <v>100</v>
      </c>
      <c r="B107" s="288"/>
      <c r="C107" s="288"/>
      <c r="D107" s="42">
        <f>SUM(D75:D106)</f>
        <v>72</v>
      </c>
      <c r="E107" s="42">
        <f>SUM(E75:E106)</f>
        <v>72</v>
      </c>
      <c r="F107" s="42">
        <v>0</v>
      </c>
      <c r="G107" s="42">
        <f>SUM(G75:G106)</f>
        <v>3215.5999999999995</v>
      </c>
      <c r="H107" s="42">
        <f>SUM(H75:H106)</f>
        <v>3215.5999999999995</v>
      </c>
      <c r="I107" s="42">
        <v>0</v>
      </c>
      <c r="J107" s="42">
        <f>SUM(J75:J106)</f>
        <v>134</v>
      </c>
      <c r="K107" s="42">
        <f>SUM(K75:K106)</f>
        <v>134</v>
      </c>
      <c r="L107" s="42">
        <v>0</v>
      </c>
      <c r="M107" s="3"/>
      <c r="N107" s="6"/>
    </row>
    <row r="108" spans="1:14" x14ac:dyDescent="0.25">
      <c r="A108" s="42"/>
      <c r="B108" s="161" t="s">
        <v>101</v>
      </c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3"/>
      <c r="N108" s="6"/>
    </row>
    <row r="109" spans="1:14" ht="89.25" x14ac:dyDescent="0.25">
      <c r="A109" s="42">
        <v>1</v>
      </c>
      <c r="B109" s="42" t="s">
        <v>58</v>
      </c>
      <c r="C109" s="42">
        <v>27</v>
      </c>
      <c r="D109" s="42">
        <f t="shared" ref="D109:D118" si="11">E109+F109</f>
        <v>1</v>
      </c>
      <c r="E109" s="42">
        <v>1</v>
      </c>
      <c r="F109" s="42"/>
      <c r="G109" s="42">
        <f>H109+I109</f>
        <v>45.9</v>
      </c>
      <c r="H109" s="42">
        <v>45.9</v>
      </c>
      <c r="I109" s="42"/>
      <c r="J109" s="42">
        <f>L109+K109</f>
        <v>6</v>
      </c>
      <c r="K109" s="42">
        <v>6</v>
      </c>
      <c r="L109" s="42"/>
      <c r="M109" s="3" t="s">
        <v>189</v>
      </c>
      <c r="N109" s="6"/>
    </row>
    <row r="110" spans="1:14" ht="76.5" x14ac:dyDescent="0.25">
      <c r="A110" s="42">
        <v>3</v>
      </c>
      <c r="B110" s="42" t="s">
        <v>58</v>
      </c>
      <c r="C110" s="42">
        <v>5</v>
      </c>
      <c r="D110" s="42">
        <f t="shared" si="11"/>
        <v>3</v>
      </c>
      <c r="E110" s="42">
        <v>3</v>
      </c>
      <c r="F110" s="42"/>
      <c r="G110" s="42">
        <v>133.9</v>
      </c>
      <c r="H110" s="42">
        <v>133.9</v>
      </c>
      <c r="I110" s="42"/>
      <c r="J110" s="42">
        <v>2</v>
      </c>
      <c r="K110" s="42">
        <v>2</v>
      </c>
      <c r="L110" s="42"/>
      <c r="M110" s="3" t="s">
        <v>171</v>
      </c>
      <c r="N110" s="6" t="s">
        <v>172</v>
      </c>
    </row>
    <row r="111" spans="1:14" ht="76.5" x14ac:dyDescent="0.25">
      <c r="A111" s="42">
        <v>4</v>
      </c>
      <c r="B111" s="42" t="s">
        <v>58</v>
      </c>
      <c r="C111" s="42">
        <v>26</v>
      </c>
      <c r="D111" s="42">
        <f t="shared" si="11"/>
        <v>2</v>
      </c>
      <c r="E111" s="42">
        <v>2</v>
      </c>
      <c r="F111" s="42"/>
      <c r="G111" s="42">
        <f t="shared" ref="G111:G118" si="12">H111+I111</f>
        <v>151</v>
      </c>
      <c r="H111" s="42">
        <v>151</v>
      </c>
      <c r="I111" s="42"/>
      <c r="J111" s="42">
        <f t="shared" ref="J111:J118" si="13">L111+K111</f>
        <v>2</v>
      </c>
      <c r="K111" s="42">
        <v>2</v>
      </c>
      <c r="L111" s="42"/>
      <c r="M111" s="3" t="s">
        <v>173</v>
      </c>
      <c r="N111" s="21"/>
    </row>
    <row r="112" spans="1:14" ht="51" x14ac:dyDescent="0.25">
      <c r="A112" s="42">
        <v>5</v>
      </c>
      <c r="B112" s="42" t="s">
        <v>58</v>
      </c>
      <c r="C112" s="42">
        <v>32</v>
      </c>
      <c r="D112" s="42">
        <f t="shared" si="11"/>
        <v>1</v>
      </c>
      <c r="E112" s="42">
        <v>1</v>
      </c>
      <c r="F112" s="42"/>
      <c r="G112" s="42">
        <f t="shared" si="12"/>
        <v>32.4</v>
      </c>
      <c r="H112" s="42">
        <v>32.4</v>
      </c>
      <c r="I112" s="42"/>
      <c r="J112" s="42">
        <f t="shared" si="13"/>
        <v>1</v>
      </c>
      <c r="K112" s="42">
        <v>1</v>
      </c>
      <c r="L112" s="42"/>
      <c r="M112" s="3" t="s">
        <v>174</v>
      </c>
      <c r="N112" s="21"/>
    </row>
    <row r="113" spans="1:14" ht="51" x14ac:dyDescent="0.25">
      <c r="A113" s="42">
        <v>6</v>
      </c>
      <c r="B113" s="8" t="s">
        <v>175</v>
      </c>
      <c r="C113" s="4">
        <v>2</v>
      </c>
      <c r="D113" s="4">
        <f t="shared" si="11"/>
        <v>2</v>
      </c>
      <c r="E113" s="4">
        <v>2</v>
      </c>
      <c r="F113" s="4"/>
      <c r="G113" s="4">
        <f t="shared" si="12"/>
        <v>103.2</v>
      </c>
      <c r="H113" s="4">
        <f>49.1+54.1</f>
        <v>103.2</v>
      </c>
      <c r="I113" s="4"/>
      <c r="J113" s="42">
        <f t="shared" si="13"/>
        <v>7</v>
      </c>
      <c r="K113" s="42">
        <v>7</v>
      </c>
      <c r="L113" s="4"/>
      <c r="M113" s="3" t="s">
        <v>176</v>
      </c>
      <c r="N113" s="3"/>
    </row>
    <row r="114" spans="1:14" ht="51" x14ac:dyDescent="0.25">
      <c r="A114" s="42">
        <v>7</v>
      </c>
      <c r="B114" s="8" t="s">
        <v>175</v>
      </c>
      <c r="C114" s="4" t="s">
        <v>177</v>
      </c>
      <c r="D114" s="4">
        <f t="shared" si="11"/>
        <v>1</v>
      </c>
      <c r="E114" s="4">
        <v>1</v>
      </c>
      <c r="F114" s="4"/>
      <c r="G114" s="4">
        <f t="shared" si="12"/>
        <v>74</v>
      </c>
      <c r="H114" s="4">
        <v>74</v>
      </c>
      <c r="I114" s="4"/>
      <c r="J114" s="42">
        <f t="shared" si="13"/>
        <v>3</v>
      </c>
      <c r="K114" s="42">
        <v>3</v>
      </c>
      <c r="L114" s="4"/>
      <c r="M114" s="3" t="s">
        <v>176</v>
      </c>
      <c r="N114" s="3" t="s">
        <v>42</v>
      </c>
    </row>
    <row r="115" spans="1:14" ht="51" x14ac:dyDescent="0.25">
      <c r="A115" s="42">
        <v>8</v>
      </c>
      <c r="B115" s="8" t="s">
        <v>175</v>
      </c>
      <c r="C115" s="4">
        <v>4</v>
      </c>
      <c r="D115" s="4">
        <f t="shared" si="11"/>
        <v>2</v>
      </c>
      <c r="E115" s="4">
        <v>2</v>
      </c>
      <c r="F115" s="4"/>
      <c r="G115" s="4">
        <f t="shared" si="12"/>
        <v>106.5</v>
      </c>
      <c r="H115" s="4">
        <f>51.9+54.6</f>
        <v>106.5</v>
      </c>
      <c r="I115" s="4"/>
      <c r="J115" s="42">
        <f t="shared" si="13"/>
        <v>7</v>
      </c>
      <c r="K115" s="42">
        <v>7</v>
      </c>
      <c r="L115" s="4"/>
      <c r="M115" s="3" t="s">
        <v>176</v>
      </c>
      <c r="N115" s="3"/>
    </row>
    <row r="116" spans="1:14" ht="51" x14ac:dyDescent="0.25">
      <c r="A116" s="42">
        <v>9</v>
      </c>
      <c r="B116" s="8" t="s">
        <v>62</v>
      </c>
      <c r="C116" s="4">
        <v>1</v>
      </c>
      <c r="D116" s="4">
        <f t="shared" si="11"/>
        <v>3</v>
      </c>
      <c r="E116" s="4">
        <v>3</v>
      </c>
      <c r="F116" s="4"/>
      <c r="G116" s="4">
        <f t="shared" si="12"/>
        <v>135.6</v>
      </c>
      <c r="H116" s="4">
        <f>45.6+44.9+45.1</f>
        <v>135.6</v>
      </c>
      <c r="I116" s="4"/>
      <c r="J116" s="42">
        <f t="shared" si="13"/>
        <v>8</v>
      </c>
      <c r="K116" s="42">
        <v>8</v>
      </c>
      <c r="L116" s="4"/>
      <c r="M116" s="3" t="s">
        <v>176</v>
      </c>
      <c r="N116" s="3"/>
    </row>
    <row r="117" spans="1:14" ht="51" x14ac:dyDescent="0.25">
      <c r="A117" s="42">
        <v>10</v>
      </c>
      <c r="B117" s="8" t="s">
        <v>62</v>
      </c>
      <c r="C117" s="4">
        <v>6</v>
      </c>
      <c r="D117" s="4">
        <f t="shared" si="11"/>
        <v>2</v>
      </c>
      <c r="E117" s="4">
        <v>2</v>
      </c>
      <c r="F117" s="4"/>
      <c r="G117" s="4">
        <f t="shared" si="12"/>
        <v>127.9</v>
      </c>
      <c r="H117" s="4">
        <f>64.4+63.5</f>
        <v>127.9</v>
      </c>
      <c r="I117" s="4"/>
      <c r="J117" s="42">
        <f t="shared" si="13"/>
        <v>7</v>
      </c>
      <c r="K117" s="42">
        <v>7</v>
      </c>
      <c r="L117" s="4"/>
      <c r="M117" s="3" t="s">
        <v>176</v>
      </c>
      <c r="N117" s="3"/>
    </row>
    <row r="118" spans="1:14" ht="51" x14ac:dyDescent="0.25">
      <c r="A118" s="42">
        <v>11</v>
      </c>
      <c r="B118" s="8" t="s">
        <v>62</v>
      </c>
      <c r="C118" s="4">
        <v>8</v>
      </c>
      <c r="D118" s="4">
        <f t="shared" si="11"/>
        <v>2</v>
      </c>
      <c r="E118" s="4">
        <v>2</v>
      </c>
      <c r="F118" s="4"/>
      <c r="G118" s="4">
        <f t="shared" si="12"/>
        <v>129.19999999999999</v>
      </c>
      <c r="H118" s="4">
        <f>65.4+63.8</f>
        <v>129.19999999999999</v>
      </c>
      <c r="I118" s="4"/>
      <c r="J118" s="42">
        <f t="shared" si="13"/>
        <v>5</v>
      </c>
      <c r="K118" s="42">
        <v>5</v>
      </c>
      <c r="L118" s="4"/>
      <c r="M118" s="3" t="s">
        <v>178</v>
      </c>
      <c r="N118" s="3"/>
    </row>
    <row r="119" spans="1:14" ht="63.75" x14ac:dyDescent="0.25">
      <c r="A119" s="42">
        <v>12</v>
      </c>
      <c r="B119" s="8" t="s">
        <v>58</v>
      </c>
      <c r="C119" s="4">
        <v>11</v>
      </c>
      <c r="D119" s="4">
        <v>2</v>
      </c>
      <c r="E119" s="4">
        <v>2</v>
      </c>
      <c r="F119" s="4"/>
      <c r="G119" s="4">
        <v>91.2</v>
      </c>
      <c r="H119" s="4">
        <v>91.2</v>
      </c>
      <c r="I119" s="4"/>
      <c r="J119" s="42">
        <v>5</v>
      </c>
      <c r="K119" s="42">
        <v>5</v>
      </c>
      <c r="L119" s="4"/>
      <c r="M119" s="188" t="s">
        <v>179</v>
      </c>
      <c r="N119" s="3"/>
    </row>
    <row r="120" spans="1:14" ht="63.75" x14ac:dyDescent="0.25">
      <c r="A120" s="42">
        <v>13</v>
      </c>
      <c r="B120" s="8" t="s">
        <v>58</v>
      </c>
      <c r="C120" s="4" t="s">
        <v>180</v>
      </c>
      <c r="D120" s="4">
        <v>1</v>
      </c>
      <c r="E120" s="4">
        <v>1</v>
      </c>
      <c r="F120" s="4"/>
      <c r="G120" s="4">
        <v>66.3</v>
      </c>
      <c r="H120" s="4">
        <v>66.3</v>
      </c>
      <c r="I120" s="4"/>
      <c r="J120" s="42">
        <f>L120+K120</f>
        <v>2</v>
      </c>
      <c r="K120" s="42">
        <v>2</v>
      </c>
      <c r="L120" s="4"/>
      <c r="M120" s="188" t="s">
        <v>181</v>
      </c>
      <c r="N120" s="3"/>
    </row>
    <row r="121" spans="1:14" ht="51" x14ac:dyDescent="0.25">
      <c r="A121" s="42">
        <v>14</v>
      </c>
      <c r="B121" s="8" t="s">
        <v>62</v>
      </c>
      <c r="C121" s="4">
        <v>3</v>
      </c>
      <c r="D121" s="4">
        <v>2</v>
      </c>
      <c r="E121" s="4">
        <v>2</v>
      </c>
      <c r="F121" s="4"/>
      <c r="G121" s="4">
        <v>134.4</v>
      </c>
      <c r="H121" s="4">
        <v>134.4</v>
      </c>
      <c r="I121" s="4"/>
      <c r="J121" s="42"/>
      <c r="K121" s="42"/>
      <c r="L121" s="4"/>
      <c r="M121" s="3" t="s">
        <v>182</v>
      </c>
      <c r="N121" s="3"/>
    </row>
    <row r="122" spans="1:14" ht="51" x14ac:dyDescent="0.25">
      <c r="A122" s="42">
        <v>15</v>
      </c>
      <c r="B122" s="8" t="s">
        <v>58</v>
      </c>
      <c r="C122" s="4">
        <v>7</v>
      </c>
      <c r="D122" s="4">
        <v>2</v>
      </c>
      <c r="E122" s="4">
        <v>2</v>
      </c>
      <c r="F122" s="4"/>
      <c r="G122" s="4">
        <v>136.5</v>
      </c>
      <c r="H122" s="4">
        <v>136.5</v>
      </c>
      <c r="I122" s="4"/>
      <c r="J122" s="42"/>
      <c r="K122" s="42"/>
      <c r="L122" s="4"/>
      <c r="M122" s="3" t="s">
        <v>183</v>
      </c>
      <c r="N122" s="3"/>
    </row>
    <row r="123" spans="1:14" ht="51" x14ac:dyDescent="0.25">
      <c r="A123" s="42">
        <v>16</v>
      </c>
      <c r="B123" s="8" t="s">
        <v>58</v>
      </c>
      <c r="C123" s="4">
        <v>8</v>
      </c>
      <c r="D123" s="4">
        <v>3</v>
      </c>
      <c r="E123" s="4">
        <v>3</v>
      </c>
      <c r="F123" s="4"/>
      <c r="G123" s="4">
        <v>132</v>
      </c>
      <c r="H123" s="4">
        <v>132</v>
      </c>
      <c r="I123" s="4"/>
      <c r="J123" s="42"/>
      <c r="K123" s="42"/>
      <c r="L123" s="4"/>
      <c r="M123" s="3" t="s">
        <v>184</v>
      </c>
      <c r="N123" s="3"/>
    </row>
    <row r="124" spans="1:14" ht="15.75" x14ac:dyDescent="0.25">
      <c r="A124" s="289" t="s">
        <v>185</v>
      </c>
      <c r="B124" s="290"/>
      <c r="C124" s="290"/>
      <c r="D124" s="42">
        <f>SUM(D109:D123)</f>
        <v>29</v>
      </c>
      <c r="E124" s="42">
        <f>SUM(E109:E123)</f>
        <v>29</v>
      </c>
      <c r="F124" s="42">
        <v>0</v>
      </c>
      <c r="G124" s="42">
        <f>SUM(G109:G123)</f>
        <v>1600</v>
      </c>
      <c r="H124" s="42">
        <f>SUM(H109:H123)</f>
        <v>1600</v>
      </c>
      <c r="I124" s="42">
        <v>0</v>
      </c>
      <c r="J124" s="42">
        <f>SUM(J109:J123)</f>
        <v>55</v>
      </c>
      <c r="K124" s="42">
        <f>SUM(K109:K123)</f>
        <v>55</v>
      </c>
      <c r="L124" s="42">
        <v>0</v>
      </c>
      <c r="M124" s="3"/>
      <c r="N124" s="21"/>
    </row>
    <row r="125" spans="1:14" ht="15.75" x14ac:dyDescent="0.25">
      <c r="A125" s="42"/>
      <c r="B125" s="42" t="s">
        <v>102</v>
      </c>
      <c r="C125" s="42"/>
      <c r="D125" s="42">
        <f t="shared" ref="D125:L125" si="14">D124+D107+D73</f>
        <v>217</v>
      </c>
      <c r="E125" s="42">
        <f t="shared" si="14"/>
        <v>188</v>
      </c>
      <c r="F125" s="42">
        <f t="shared" si="14"/>
        <v>29</v>
      </c>
      <c r="G125" s="42">
        <f t="shared" si="14"/>
        <v>9480.9000000000015</v>
      </c>
      <c r="H125" s="42">
        <f t="shared" si="14"/>
        <v>8290.9000000000015</v>
      </c>
      <c r="I125" s="42">
        <f t="shared" si="14"/>
        <v>1186.9999999999998</v>
      </c>
      <c r="J125" s="42">
        <f t="shared" si="14"/>
        <v>453</v>
      </c>
      <c r="K125" s="42">
        <f t="shared" si="14"/>
        <v>389</v>
      </c>
      <c r="L125" s="42">
        <f t="shared" si="14"/>
        <v>64</v>
      </c>
      <c r="M125" s="3"/>
      <c r="N125" s="21"/>
    </row>
  </sheetData>
  <mergeCells count="21">
    <mergeCell ref="A3:N3"/>
    <mergeCell ref="A4:N4"/>
    <mergeCell ref="A5:N5"/>
    <mergeCell ref="A6:N6"/>
    <mergeCell ref="A7:A8"/>
    <mergeCell ref="B7:C7"/>
    <mergeCell ref="D7:F7"/>
    <mergeCell ref="G7:I7"/>
    <mergeCell ref="J7:L7"/>
    <mergeCell ref="M7:M8"/>
    <mergeCell ref="N7:N8"/>
    <mergeCell ref="A124:C124"/>
    <mergeCell ref="A27:A28"/>
    <mergeCell ref="B27:C27"/>
    <mergeCell ref="A107:C107"/>
    <mergeCell ref="D27:F27"/>
    <mergeCell ref="M27:M28"/>
    <mergeCell ref="N27:N28"/>
    <mergeCell ref="A73:C73"/>
    <mergeCell ref="G27:I27"/>
    <mergeCell ref="J27:L2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1"/>
  <sheetViews>
    <sheetView topLeftCell="A4" zoomScaleNormal="100" workbookViewId="0">
      <selection activeCell="A14" sqref="A14:N14"/>
    </sheetView>
  </sheetViews>
  <sheetFormatPr defaultRowHeight="15.75" x14ac:dyDescent="0.25"/>
  <cols>
    <col min="1" max="1" width="9.28515625" style="45" bestFit="1" customWidth="1"/>
    <col min="2" max="2" width="21" style="45" customWidth="1"/>
    <col min="3" max="12" width="9.28515625" style="45" bestFit="1" customWidth="1"/>
    <col min="13" max="13" width="16.140625" style="45" customWidth="1"/>
    <col min="14" max="14" width="13.7109375" style="45" customWidth="1"/>
    <col min="15" max="16384" width="9.140625" style="45"/>
  </cols>
  <sheetData>
    <row r="2" spans="1:14" x14ac:dyDescent="0.25">
      <c r="A2" s="249" t="s">
        <v>190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</row>
    <row r="3" spans="1:14" x14ac:dyDescent="0.25">
      <c r="A3" s="249" t="s">
        <v>191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</row>
    <row r="4" spans="1:14" x14ac:dyDescent="0.25">
      <c r="A4" s="43"/>
    </row>
    <row r="5" spans="1:14" ht="16.5" thickBot="1" x14ac:dyDescent="0.3">
      <c r="A5" s="43"/>
    </row>
    <row r="6" spans="1:14" ht="78.75" x14ac:dyDescent="0.25">
      <c r="A6" s="250" t="s">
        <v>3</v>
      </c>
      <c r="B6" s="252" t="s">
        <v>4</v>
      </c>
      <c r="C6" s="252"/>
      <c r="D6" s="252" t="s">
        <v>192</v>
      </c>
      <c r="E6" s="252"/>
      <c r="F6" s="252"/>
      <c r="G6" s="252" t="s">
        <v>6</v>
      </c>
      <c r="H6" s="252"/>
      <c r="I6" s="252"/>
      <c r="J6" s="252" t="s">
        <v>193</v>
      </c>
      <c r="K6" s="252"/>
      <c r="L6" s="252"/>
      <c r="M6" s="136" t="s">
        <v>194</v>
      </c>
      <c r="N6" s="223" t="s">
        <v>69</v>
      </c>
    </row>
    <row r="7" spans="1:14" ht="47.25" x14ac:dyDescent="0.25">
      <c r="A7" s="251"/>
      <c r="B7" s="218" t="s">
        <v>195</v>
      </c>
      <c r="C7" s="218" t="s">
        <v>12</v>
      </c>
      <c r="D7" s="218" t="s">
        <v>13</v>
      </c>
      <c r="E7" s="218" t="s">
        <v>196</v>
      </c>
      <c r="F7" s="218" t="s">
        <v>197</v>
      </c>
      <c r="G7" s="218" t="s">
        <v>13</v>
      </c>
      <c r="H7" s="218" t="s">
        <v>196</v>
      </c>
      <c r="I7" s="218" t="s">
        <v>197</v>
      </c>
      <c r="J7" s="218" t="s">
        <v>13</v>
      </c>
      <c r="K7" s="218" t="s">
        <v>196</v>
      </c>
      <c r="L7" s="218" t="s">
        <v>197</v>
      </c>
      <c r="M7" s="218"/>
      <c r="N7" s="224"/>
    </row>
    <row r="8" spans="1:14" x14ac:dyDescent="0.25">
      <c r="A8" s="131">
        <v>1</v>
      </c>
      <c r="B8" s="218">
        <v>2</v>
      </c>
      <c r="C8" s="218">
        <v>3</v>
      </c>
      <c r="D8" s="218">
        <v>4</v>
      </c>
      <c r="E8" s="218">
        <v>5</v>
      </c>
      <c r="F8" s="218">
        <v>6</v>
      </c>
      <c r="G8" s="218">
        <v>7</v>
      </c>
      <c r="H8" s="218">
        <v>8</v>
      </c>
      <c r="I8" s="218">
        <v>9</v>
      </c>
      <c r="J8" s="218">
        <v>10</v>
      </c>
      <c r="K8" s="218">
        <v>11</v>
      </c>
      <c r="L8" s="218">
        <v>12</v>
      </c>
      <c r="M8" s="218">
        <v>13</v>
      </c>
      <c r="N8" s="224">
        <v>15</v>
      </c>
    </row>
    <row r="9" spans="1:14" x14ac:dyDescent="0.25">
      <c r="A9" s="243" t="s">
        <v>198</v>
      </c>
      <c r="B9" s="244"/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5"/>
    </row>
    <row r="10" spans="1:14" ht="25.5" x14ac:dyDescent="0.25">
      <c r="A10" s="133">
        <v>1</v>
      </c>
      <c r="B10" s="126" t="s">
        <v>199</v>
      </c>
      <c r="C10" s="127">
        <v>5</v>
      </c>
      <c r="D10" s="127">
        <v>1</v>
      </c>
      <c r="E10" s="127">
        <v>1</v>
      </c>
      <c r="F10" s="127">
        <v>0</v>
      </c>
      <c r="G10" s="127">
        <v>44.6</v>
      </c>
      <c r="H10" s="127">
        <v>44.6</v>
      </c>
      <c r="I10" s="127">
        <v>0</v>
      </c>
      <c r="J10" s="127">
        <v>3</v>
      </c>
      <c r="K10" s="127">
        <v>3</v>
      </c>
      <c r="L10" s="127">
        <v>0</v>
      </c>
      <c r="M10" s="114" t="s">
        <v>200</v>
      </c>
      <c r="N10" s="225">
        <v>44926</v>
      </c>
    </row>
    <row r="11" spans="1:14" ht="25.5" x14ac:dyDescent="0.25">
      <c r="A11" s="131">
        <v>2</v>
      </c>
      <c r="B11" s="88" t="s">
        <v>199</v>
      </c>
      <c r="C11" s="89">
        <v>7</v>
      </c>
      <c r="D11" s="89">
        <v>2</v>
      </c>
      <c r="E11" s="89">
        <v>2</v>
      </c>
      <c r="F11" s="89">
        <v>0</v>
      </c>
      <c r="G11" s="89">
        <v>122.8</v>
      </c>
      <c r="H11" s="89">
        <v>122.8</v>
      </c>
      <c r="I11" s="89"/>
      <c r="J11" s="89">
        <v>3</v>
      </c>
      <c r="K11" s="89">
        <v>3</v>
      </c>
      <c r="L11" s="89">
        <v>0</v>
      </c>
      <c r="M11" s="80" t="s">
        <v>294</v>
      </c>
      <c r="N11" s="226">
        <v>44926</v>
      </c>
    </row>
    <row r="12" spans="1:14" ht="25.5" x14ac:dyDescent="0.25">
      <c r="A12" s="131">
        <v>3</v>
      </c>
      <c r="B12" s="88" t="s">
        <v>43</v>
      </c>
      <c r="C12" s="89">
        <v>11</v>
      </c>
      <c r="D12" s="89">
        <v>2</v>
      </c>
      <c r="E12" s="89">
        <v>2</v>
      </c>
      <c r="F12" s="89">
        <v>0</v>
      </c>
      <c r="G12" s="89">
        <v>104.8</v>
      </c>
      <c r="H12" s="89">
        <v>104.8</v>
      </c>
      <c r="I12" s="89"/>
      <c r="J12" s="89">
        <v>6</v>
      </c>
      <c r="K12" s="89">
        <v>6</v>
      </c>
      <c r="L12" s="89">
        <v>0</v>
      </c>
      <c r="M12" s="80" t="s">
        <v>294</v>
      </c>
      <c r="N12" s="226">
        <v>45291</v>
      </c>
    </row>
    <row r="13" spans="1:14" ht="21" customHeight="1" thickBot="1" x14ac:dyDescent="0.3">
      <c r="A13" s="132"/>
      <c r="B13" s="134" t="s">
        <v>202</v>
      </c>
      <c r="C13" s="134"/>
      <c r="D13" s="134">
        <f t="shared" ref="D13:L13" si="0">D10+D11+D12</f>
        <v>5</v>
      </c>
      <c r="E13" s="134">
        <f t="shared" si="0"/>
        <v>5</v>
      </c>
      <c r="F13" s="134">
        <f t="shared" si="0"/>
        <v>0</v>
      </c>
      <c r="G13" s="134">
        <f t="shared" si="0"/>
        <v>272.2</v>
      </c>
      <c r="H13" s="134">
        <f t="shared" si="0"/>
        <v>272.2</v>
      </c>
      <c r="I13" s="134">
        <f t="shared" si="0"/>
        <v>0</v>
      </c>
      <c r="J13" s="134">
        <f t="shared" si="0"/>
        <v>12</v>
      </c>
      <c r="K13" s="134">
        <f t="shared" si="0"/>
        <v>12</v>
      </c>
      <c r="L13" s="134">
        <f t="shared" si="0"/>
        <v>0</v>
      </c>
      <c r="M13" s="135"/>
      <c r="N13" s="227"/>
    </row>
    <row r="14" spans="1:14" ht="23.25" customHeight="1" thickBot="1" x14ac:dyDescent="0.3">
      <c r="A14" s="246" t="s">
        <v>203</v>
      </c>
      <c r="B14" s="247"/>
      <c r="C14" s="247"/>
      <c r="D14" s="247"/>
      <c r="E14" s="247"/>
      <c r="F14" s="247"/>
      <c r="G14" s="247"/>
      <c r="H14" s="247"/>
      <c r="I14" s="247"/>
      <c r="J14" s="247"/>
      <c r="K14" s="247"/>
      <c r="L14" s="247"/>
      <c r="M14" s="247"/>
      <c r="N14" s="248"/>
    </row>
    <row r="15" spans="1:14" ht="25.5" x14ac:dyDescent="0.25">
      <c r="A15" s="128">
        <v>1</v>
      </c>
      <c r="B15" s="129" t="s">
        <v>204</v>
      </c>
      <c r="C15" s="136">
        <v>16</v>
      </c>
      <c r="D15" s="136">
        <v>1</v>
      </c>
      <c r="E15" s="136">
        <v>1</v>
      </c>
      <c r="F15" s="136">
        <v>0</v>
      </c>
      <c r="G15" s="136">
        <v>85.1</v>
      </c>
      <c r="H15" s="136">
        <v>85.1</v>
      </c>
      <c r="I15" s="136">
        <v>0</v>
      </c>
      <c r="J15" s="136">
        <v>6</v>
      </c>
      <c r="K15" s="136">
        <v>6</v>
      </c>
      <c r="L15" s="136">
        <v>0</v>
      </c>
      <c r="M15" s="130" t="s">
        <v>205</v>
      </c>
      <c r="N15" s="228">
        <v>45291</v>
      </c>
    </row>
    <row r="16" spans="1:14" ht="25.5" x14ac:dyDescent="0.25">
      <c r="A16" s="131">
        <v>2</v>
      </c>
      <c r="B16" s="88" t="s">
        <v>206</v>
      </c>
      <c r="C16" s="218">
        <v>10</v>
      </c>
      <c r="D16" s="218">
        <v>1</v>
      </c>
      <c r="E16" s="218">
        <v>1</v>
      </c>
      <c r="F16" s="218">
        <v>0</v>
      </c>
      <c r="G16" s="218">
        <v>60</v>
      </c>
      <c r="H16" s="218">
        <v>60</v>
      </c>
      <c r="I16" s="218">
        <v>0</v>
      </c>
      <c r="J16" s="218">
        <v>5</v>
      </c>
      <c r="K16" s="218">
        <v>5</v>
      </c>
      <c r="L16" s="218">
        <v>0</v>
      </c>
      <c r="M16" s="80" t="s">
        <v>207</v>
      </c>
      <c r="N16" s="226">
        <v>45291</v>
      </c>
    </row>
    <row r="17" spans="1:14" ht="25.5" x14ac:dyDescent="0.25">
      <c r="A17" s="131">
        <v>3</v>
      </c>
      <c r="B17" s="88" t="s">
        <v>62</v>
      </c>
      <c r="C17" s="218">
        <v>22</v>
      </c>
      <c r="D17" s="218">
        <v>1</v>
      </c>
      <c r="E17" s="218">
        <v>1</v>
      </c>
      <c r="F17" s="218">
        <v>0</v>
      </c>
      <c r="G17" s="218">
        <v>74</v>
      </c>
      <c r="H17" s="218">
        <v>74</v>
      </c>
      <c r="I17" s="218">
        <v>0</v>
      </c>
      <c r="J17" s="218">
        <v>1</v>
      </c>
      <c r="K17" s="218">
        <v>1</v>
      </c>
      <c r="L17" s="218">
        <v>0</v>
      </c>
      <c r="M17" s="80" t="s">
        <v>208</v>
      </c>
      <c r="N17" s="226">
        <v>45291</v>
      </c>
    </row>
    <row r="18" spans="1:14" ht="25.5" x14ac:dyDescent="0.25">
      <c r="A18" s="131">
        <v>4</v>
      </c>
      <c r="B18" s="88" t="s">
        <v>209</v>
      </c>
      <c r="C18" s="218">
        <v>10</v>
      </c>
      <c r="D18" s="218">
        <v>2</v>
      </c>
      <c r="E18" s="218">
        <v>2</v>
      </c>
      <c r="F18" s="218">
        <v>0</v>
      </c>
      <c r="G18" s="218">
        <v>173.5</v>
      </c>
      <c r="H18" s="218">
        <v>173.5</v>
      </c>
      <c r="I18" s="218">
        <v>0</v>
      </c>
      <c r="J18" s="218">
        <v>12</v>
      </c>
      <c r="K18" s="218">
        <v>12</v>
      </c>
      <c r="L18" s="218">
        <v>0</v>
      </c>
      <c r="M18" s="80" t="s">
        <v>210</v>
      </c>
      <c r="N18" s="226">
        <v>45291</v>
      </c>
    </row>
    <row r="19" spans="1:14" ht="24" customHeight="1" x14ac:dyDescent="0.25">
      <c r="A19" s="131"/>
      <c r="B19" s="88" t="s">
        <v>209</v>
      </c>
      <c r="C19" s="218">
        <v>18</v>
      </c>
      <c r="D19" s="218">
        <v>1</v>
      </c>
      <c r="E19" s="218">
        <v>1</v>
      </c>
      <c r="F19" s="218">
        <v>0</v>
      </c>
      <c r="G19" s="218">
        <v>86.8</v>
      </c>
      <c r="H19" s="218">
        <v>86.8</v>
      </c>
      <c r="I19" s="218"/>
      <c r="J19" s="218">
        <v>3</v>
      </c>
      <c r="K19" s="218"/>
      <c r="L19" s="218"/>
      <c r="M19" s="80" t="s">
        <v>294</v>
      </c>
      <c r="N19" s="226">
        <v>45291</v>
      </c>
    </row>
    <row r="20" spans="1:14" ht="28.5" customHeight="1" x14ac:dyDescent="0.25">
      <c r="A20" s="131"/>
      <c r="B20" s="46" t="s">
        <v>202</v>
      </c>
      <c r="C20" s="46"/>
      <c r="D20" s="46">
        <f>SUM(D15:D19)</f>
        <v>6</v>
      </c>
      <c r="E20" s="46">
        <f>SUM(E15:E19)</f>
        <v>6</v>
      </c>
      <c r="F20" s="46">
        <f>SUM(F15:F19)</f>
        <v>0</v>
      </c>
      <c r="G20" s="46">
        <f>SUM(G15:G19)</f>
        <v>479.40000000000003</v>
      </c>
      <c r="H20" s="46">
        <f>SUM(H15:H19)</f>
        <v>479.40000000000003</v>
      </c>
      <c r="I20" s="46">
        <f t="shared" ref="I20:L20" si="1">SUM(I15:I18)</f>
        <v>0</v>
      </c>
      <c r="J20" s="46">
        <f>SUM(J15:J19)</f>
        <v>27</v>
      </c>
      <c r="K20" s="46">
        <f t="shared" si="1"/>
        <v>24</v>
      </c>
      <c r="L20" s="46">
        <f t="shared" si="1"/>
        <v>0</v>
      </c>
      <c r="M20" s="218"/>
      <c r="N20" s="224"/>
    </row>
    <row r="21" spans="1:14" ht="32.25" thickBot="1" x14ac:dyDescent="0.3">
      <c r="A21" s="137">
        <f>A12+A18</f>
        <v>7</v>
      </c>
      <c r="B21" s="134" t="s">
        <v>211</v>
      </c>
      <c r="C21" s="134"/>
      <c r="D21" s="134">
        <f>D13+D20</f>
        <v>11</v>
      </c>
      <c r="E21" s="134">
        <f t="shared" ref="E21:L21" si="2">E13+E20</f>
        <v>11</v>
      </c>
      <c r="F21" s="134">
        <f t="shared" si="2"/>
        <v>0</v>
      </c>
      <c r="G21" s="134">
        <f t="shared" si="2"/>
        <v>751.6</v>
      </c>
      <c r="H21" s="134">
        <f t="shared" si="2"/>
        <v>751.6</v>
      </c>
      <c r="I21" s="134">
        <f t="shared" si="2"/>
        <v>0</v>
      </c>
      <c r="J21" s="134">
        <f t="shared" si="2"/>
        <v>39</v>
      </c>
      <c r="K21" s="134">
        <f t="shared" si="2"/>
        <v>36</v>
      </c>
      <c r="L21" s="134">
        <f t="shared" si="2"/>
        <v>0</v>
      </c>
      <c r="M21" s="134"/>
      <c r="N21" s="229"/>
    </row>
  </sheetData>
  <mergeCells count="9">
    <mergeCell ref="A9:N9"/>
    <mergeCell ref="A14:N14"/>
    <mergeCell ref="A2:N2"/>
    <mergeCell ref="A3:N3"/>
    <mergeCell ref="A6:A7"/>
    <mergeCell ref="B6:C6"/>
    <mergeCell ref="D6:F6"/>
    <mergeCell ref="G6:I6"/>
    <mergeCell ref="J6:L6"/>
  </mergeCells>
  <pageMargins left="0.23622047244094491" right="0.23622047244094491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zoomScaleNormal="100" workbookViewId="0">
      <selection activeCell="G11" sqref="G11"/>
    </sheetView>
  </sheetViews>
  <sheetFormatPr defaultRowHeight="15" x14ac:dyDescent="0.25"/>
  <cols>
    <col min="1" max="1" width="5.140625" style="90" customWidth="1"/>
    <col min="2" max="2" width="18.42578125" style="90" customWidth="1"/>
    <col min="3" max="3" width="14.28515625" style="90" customWidth="1"/>
    <col min="4" max="7" width="6.7109375" style="90" customWidth="1"/>
    <col min="8" max="9" width="7.42578125" style="90" customWidth="1"/>
    <col min="10" max="13" width="5.7109375" style="90" customWidth="1"/>
    <col min="14" max="14" width="26" style="90" customWidth="1"/>
    <col min="15" max="15" width="11.140625" style="150" customWidth="1"/>
    <col min="16" max="16" width="18.42578125" style="90" customWidth="1"/>
    <col min="17" max="16384" width="9.140625" style="90"/>
  </cols>
  <sheetData>
    <row r="1" spans="1:15" ht="15.75" x14ac:dyDescent="0.25">
      <c r="A1" s="258" t="s">
        <v>45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</row>
    <row r="2" spans="1:15" ht="15.75" x14ac:dyDescent="0.25">
      <c r="A2" s="258" t="s">
        <v>214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</row>
    <row r="3" spans="1:15" ht="15.75" x14ac:dyDescent="0.25">
      <c r="A3" s="258" t="s">
        <v>215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</row>
    <row r="4" spans="1:15" ht="39.75" customHeight="1" x14ac:dyDescent="0.25">
      <c r="A4" s="259" t="s">
        <v>3</v>
      </c>
      <c r="B4" s="260" t="s">
        <v>4</v>
      </c>
      <c r="C4" s="261"/>
      <c r="D4" s="262"/>
      <c r="E4" s="259" t="s">
        <v>5</v>
      </c>
      <c r="F4" s="259"/>
      <c r="G4" s="259"/>
      <c r="H4" s="259" t="s">
        <v>6</v>
      </c>
      <c r="I4" s="259"/>
      <c r="J4" s="259"/>
      <c r="K4" s="259" t="s">
        <v>7</v>
      </c>
      <c r="L4" s="259"/>
      <c r="M4" s="259"/>
      <c r="N4" s="263" t="s">
        <v>8</v>
      </c>
      <c r="O4" s="263" t="s">
        <v>9</v>
      </c>
    </row>
    <row r="5" spans="1:15" ht="51" x14ac:dyDescent="0.25">
      <c r="A5" s="259"/>
      <c r="B5" s="79" t="s">
        <v>216</v>
      </c>
      <c r="C5" s="79" t="s">
        <v>11</v>
      </c>
      <c r="D5" s="79" t="s">
        <v>12</v>
      </c>
      <c r="E5" s="3" t="s">
        <v>13</v>
      </c>
      <c r="F5" s="3" t="s">
        <v>14</v>
      </c>
      <c r="G5" s="3" t="s">
        <v>15</v>
      </c>
      <c r="H5" s="3" t="s">
        <v>13</v>
      </c>
      <c r="I5" s="3" t="s">
        <v>14</v>
      </c>
      <c r="J5" s="3" t="s">
        <v>15</v>
      </c>
      <c r="K5" s="3" t="s">
        <v>13</v>
      </c>
      <c r="L5" s="3" t="s">
        <v>14</v>
      </c>
      <c r="M5" s="3" t="s">
        <v>15</v>
      </c>
      <c r="N5" s="264"/>
      <c r="O5" s="264"/>
    </row>
    <row r="6" spans="1:15" ht="15.75" thickBot="1" x14ac:dyDescent="0.3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  <c r="M6" s="4">
        <v>13</v>
      </c>
      <c r="N6" s="4">
        <v>14</v>
      </c>
      <c r="O6" s="4">
        <v>16</v>
      </c>
    </row>
    <row r="7" spans="1:15" ht="48" customHeight="1" x14ac:dyDescent="0.25">
      <c r="A7" s="94">
        <v>1</v>
      </c>
      <c r="B7" s="95" t="s">
        <v>217</v>
      </c>
      <c r="C7" s="95" t="s">
        <v>218</v>
      </c>
      <c r="D7" s="96">
        <v>4</v>
      </c>
      <c r="E7" s="96">
        <v>2</v>
      </c>
      <c r="F7" s="96">
        <v>2</v>
      </c>
      <c r="G7" s="97"/>
      <c r="H7" s="96">
        <v>107.8</v>
      </c>
      <c r="I7" s="96">
        <v>107.8</v>
      </c>
      <c r="J7" s="96"/>
      <c r="K7" s="96">
        <v>7</v>
      </c>
      <c r="L7" s="96">
        <v>7</v>
      </c>
      <c r="M7" s="96"/>
      <c r="N7" s="183" t="s">
        <v>219</v>
      </c>
      <c r="O7" s="156">
        <v>44196</v>
      </c>
    </row>
    <row r="8" spans="1:15" ht="84.75" customHeight="1" x14ac:dyDescent="0.25">
      <c r="A8" s="98">
        <v>2</v>
      </c>
      <c r="B8" s="93" t="s">
        <v>217</v>
      </c>
      <c r="C8" s="93" t="s">
        <v>77</v>
      </c>
      <c r="D8" s="91">
        <v>2</v>
      </c>
      <c r="E8" s="91">
        <v>3</v>
      </c>
      <c r="F8" s="91">
        <v>3</v>
      </c>
      <c r="G8" s="92"/>
      <c r="H8" s="91">
        <v>167.3</v>
      </c>
      <c r="I8" s="91">
        <v>167.3</v>
      </c>
      <c r="J8" s="91"/>
      <c r="K8" s="91">
        <v>8</v>
      </c>
      <c r="L8" s="91">
        <v>8</v>
      </c>
      <c r="M8" s="91"/>
      <c r="N8" s="108" t="s">
        <v>219</v>
      </c>
      <c r="O8" s="157">
        <v>44196</v>
      </c>
    </row>
    <row r="9" spans="1:15" ht="43.5" customHeight="1" x14ac:dyDescent="0.25">
      <c r="A9" s="98">
        <v>3</v>
      </c>
      <c r="B9" s="93" t="s">
        <v>217</v>
      </c>
      <c r="C9" s="93" t="s">
        <v>295</v>
      </c>
      <c r="D9" s="91">
        <v>44</v>
      </c>
      <c r="E9" s="91">
        <v>2</v>
      </c>
      <c r="F9" s="91">
        <v>2</v>
      </c>
      <c r="G9" s="92"/>
      <c r="H9" s="91">
        <v>104.8</v>
      </c>
      <c r="I9" s="91">
        <v>104.8</v>
      </c>
      <c r="J9" s="91"/>
      <c r="K9" s="91">
        <v>3</v>
      </c>
      <c r="L9" s="91">
        <v>3</v>
      </c>
      <c r="M9" s="91"/>
      <c r="N9" s="184" t="s">
        <v>298</v>
      </c>
      <c r="O9" s="157">
        <v>44561</v>
      </c>
    </row>
    <row r="10" spans="1:15" ht="43.5" customHeight="1" x14ac:dyDescent="0.25">
      <c r="A10" s="98">
        <v>4</v>
      </c>
      <c r="B10" s="93" t="s">
        <v>217</v>
      </c>
      <c r="C10" s="99" t="s">
        <v>296</v>
      </c>
      <c r="D10" s="100">
        <v>18</v>
      </c>
      <c r="E10" s="100">
        <v>2</v>
      </c>
      <c r="F10" s="100">
        <v>2</v>
      </c>
      <c r="G10" s="101"/>
      <c r="H10" s="100">
        <v>94.6</v>
      </c>
      <c r="I10" s="100">
        <v>94.6</v>
      </c>
      <c r="J10" s="100"/>
      <c r="K10" s="102">
        <v>5</v>
      </c>
      <c r="L10" s="102">
        <v>5</v>
      </c>
      <c r="M10" s="102"/>
      <c r="N10" s="184" t="s">
        <v>298</v>
      </c>
      <c r="O10" s="157">
        <v>44561</v>
      </c>
    </row>
    <row r="11" spans="1:15" ht="43.5" customHeight="1" x14ac:dyDescent="0.25">
      <c r="A11" s="98">
        <v>5</v>
      </c>
      <c r="B11" s="93" t="s">
        <v>217</v>
      </c>
      <c r="C11" s="99" t="s">
        <v>296</v>
      </c>
      <c r="D11" s="100">
        <v>20</v>
      </c>
      <c r="E11" s="100">
        <v>2</v>
      </c>
      <c r="F11" s="100">
        <v>2</v>
      </c>
      <c r="G11" s="101"/>
      <c r="H11" s="100">
        <v>90</v>
      </c>
      <c r="I11" s="100">
        <v>90</v>
      </c>
      <c r="J11" s="100"/>
      <c r="K11" s="102">
        <v>5</v>
      </c>
      <c r="L11" s="102">
        <v>5</v>
      </c>
      <c r="M11" s="102"/>
      <c r="N11" s="184" t="s">
        <v>298</v>
      </c>
      <c r="O11" s="157">
        <v>44926</v>
      </c>
    </row>
    <row r="12" spans="1:15" ht="43.5" customHeight="1" x14ac:dyDescent="0.25">
      <c r="A12" s="98">
        <v>6</v>
      </c>
      <c r="B12" s="93" t="s">
        <v>217</v>
      </c>
      <c r="C12" s="99" t="s">
        <v>72</v>
      </c>
      <c r="D12" s="100">
        <v>10</v>
      </c>
      <c r="E12" s="100">
        <v>2</v>
      </c>
      <c r="F12" s="100">
        <v>2</v>
      </c>
      <c r="G12" s="101"/>
      <c r="H12" s="100">
        <v>110.5</v>
      </c>
      <c r="I12" s="100">
        <v>110.5</v>
      </c>
      <c r="J12" s="100"/>
      <c r="K12" s="102">
        <v>6</v>
      </c>
      <c r="L12" s="102">
        <v>6</v>
      </c>
      <c r="M12" s="102"/>
      <c r="N12" s="184" t="s">
        <v>298</v>
      </c>
      <c r="O12" s="157">
        <v>44926</v>
      </c>
    </row>
    <row r="13" spans="1:15" s="103" customFormat="1" ht="24.75" customHeight="1" x14ac:dyDescent="0.25">
      <c r="A13" s="255" t="s">
        <v>309</v>
      </c>
      <c r="B13" s="256"/>
      <c r="C13" s="257"/>
      <c r="D13" s="221"/>
      <c r="E13" s="221">
        <f t="shared" ref="E13:M13" si="0">E7+E8+E9+E10+E11+E12</f>
        <v>13</v>
      </c>
      <c r="F13" s="221">
        <f t="shared" si="0"/>
        <v>13</v>
      </c>
      <c r="G13" s="221">
        <f t="shared" si="0"/>
        <v>0</v>
      </c>
      <c r="H13" s="221">
        <f t="shared" si="0"/>
        <v>675</v>
      </c>
      <c r="I13" s="221">
        <f t="shared" si="0"/>
        <v>675</v>
      </c>
      <c r="J13" s="221">
        <f t="shared" si="0"/>
        <v>0</v>
      </c>
      <c r="K13" s="221">
        <f t="shared" si="0"/>
        <v>34</v>
      </c>
      <c r="L13" s="221">
        <f t="shared" si="0"/>
        <v>34</v>
      </c>
      <c r="M13" s="221">
        <f t="shared" si="0"/>
        <v>0</v>
      </c>
      <c r="N13" s="222"/>
      <c r="O13" s="158"/>
    </row>
    <row r="14" spans="1:15" ht="43.5" customHeight="1" x14ac:dyDescent="0.25">
      <c r="A14" s="98">
        <v>1</v>
      </c>
      <c r="B14" s="138" t="s">
        <v>220</v>
      </c>
      <c r="C14" s="138" t="s">
        <v>221</v>
      </c>
      <c r="D14" s="139">
        <v>28</v>
      </c>
      <c r="E14" s="139">
        <v>4</v>
      </c>
      <c r="F14" s="139">
        <v>4</v>
      </c>
      <c r="G14" s="139"/>
      <c r="H14" s="140">
        <v>171.27</v>
      </c>
      <c r="I14" s="140">
        <v>171.27</v>
      </c>
      <c r="J14" s="141"/>
      <c r="K14" s="142">
        <v>9</v>
      </c>
      <c r="L14" s="142">
        <v>9</v>
      </c>
      <c r="M14" s="142"/>
      <c r="N14" s="184" t="s">
        <v>298</v>
      </c>
      <c r="O14" s="157">
        <v>44926</v>
      </c>
    </row>
    <row r="15" spans="1:15" ht="27.75" customHeight="1" thickBot="1" x14ac:dyDescent="0.3">
      <c r="A15" s="104">
        <f>A12+A14</f>
        <v>7</v>
      </c>
      <c r="B15" s="253" t="s">
        <v>297</v>
      </c>
      <c r="C15" s="254"/>
      <c r="D15" s="105"/>
      <c r="E15" s="106">
        <f>E13+E14</f>
        <v>17</v>
      </c>
      <c r="F15" s="106">
        <f t="shared" ref="F15:M15" si="1">F13+F14</f>
        <v>17</v>
      </c>
      <c r="G15" s="106">
        <f t="shared" si="1"/>
        <v>0</v>
      </c>
      <c r="H15" s="106">
        <f t="shared" si="1"/>
        <v>846.27</v>
      </c>
      <c r="I15" s="106">
        <f t="shared" si="1"/>
        <v>846.27</v>
      </c>
      <c r="J15" s="106">
        <f t="shared" si="1"/>
        <v>0</v>
      </c>
      <c r="K15" s="106">
        <f t="shared" si="1"/>
        <v>43</v>
      </c>
      <c r="L15" s="106">
        <f t="shared" si="1"/>
        <v>43</v>
      </c>
      <c r="M15" s="106">
        <f t="shared" si="1"/>
        <v>0</v>
      </c>
      <c r="N15" s="107"/>
      <c r="O15" s="159"/>
    </row>
  </sheetData>
  <mergeCells count="12">
    <mergeCell ref="B15:C15"/>
    <mergeCell ref="A13:C13"/>
    <mergeCell ref="A1:O1"/>
    <mergeCell ref="A2:O2"/>
    <mergeCell ref="A3:O3"/>
    <mergeCell ref="A4:A5"/>
    <mergeCell ref="B4:D4"/>
    <mergeCell ref="E4:G4"/>
    <mergeCell ref="H4:J4"/>
    <mergeCell ref="K4:M4"/>
    <mergeCell ref="N4:N5"/>
    <mergeCell ref="O4:O5"/>
  </mergeCells>
  <pageMargins left="0.23622047244094491" right="0.23622047244094491" top="0.74803149606299213" bottom="0.74803149606299213" header="0.31496062992125984" footer="0.31496062992125984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G16" sqref="G16"/>
    </sheetView>
  </sheetViews>
  <sheetFormatPr defaultRowHeight="15" x14ac:dyDescent="0.25"/>
  <cols>
    <col min="1" max="1" width="9.140625" style="150"/>
    <col min="2" max="2" width="22.7109375" style="150" customWidth="1"/>
    <col min="3" max="8" width="9.140625" style="150"/>
    <col min="9" max="9" width="8.140625" style="150" customWidth="1"/>
    <col min="10" max="12" width="9.140625" style="150"/>
    <col min="13" max="13" width="23" style="150" customWidth="1"/>
    <col min="14" max="14" width="11.7109375" style="150" customWidth="1"/>
    <col min="15" max="15" width="13.42578125" style="150" customWidth="1"/>
    <col min="16" max="16384" width="9.140625" style="150"/>
  </cols>
  <sheetData>
    <row r="1" spans="1:14" ht="15.75" x14ac:dyDescent="0.25">
      <c r="A1" s="265" t="s">
        <v>222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</row>
    <row r="2" spans="1:14" ht="15.75" x14ac:dyDescent="0.25">
      <c r="A2" s="258" t="s">
        <v>223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</row>
    <row r="3" spans="1:14" ht="15.75" x14ac:dyDescent="0.25">
      <c r="A3" s="258" t="s">
        <v>224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</row>
    <row r="4" spans="1:14" ht="49.5" customHeight="1" x14ac:dyDescent="0.25">
      <c r="A4" s="266" t="s">
        <v>3</v>
      </c>
      <c r="B4" s="266" t="s">
        <v>4</v>
      </c>
      <c r="C4" s="266"/>
      <c r="D4" s="266" t="s">
        <v>5</v>
      </c>
      <c r="E4" s="266"/>
      <c r="F4" s="266"/>
      <c r="G4" s="266" t="s">
        <v>6</v>
      </c>
      <c r="H4" s="266"/>
      <c r="I4" s="266"/>
      <c r="J4" s="266" t="s">
        <v>7</v>
      </c>
      <c r="K4" s="266"/>
      <c r="L4" s="266"/>
      <c r="M4" s="267" t="s">
        <v>8</v>
      </c>
      <c r="N4" s="267" t="s">
        <v>9</v>
      </c>
    </row>
    <row r="5" spans="1:14" ht="36" x14ac:dyDescent="0.25">
      <c r="A5" s="266"/>
      <c r="B5" s="82" t="s">
        <v>11</v>
      </c>
      <c r="C5" s="82" t="s">
        <v>12</v>
      </c>
      <c r="D5" s="48" t="s">
        <v>13</v>
      </c>
      <c r="E5" s="48" t="s">
        <v>14</v>
      </c>
      <c r="F5" s="48" t="s">
        <v>15</v>
      </c>
      <c r="G5" s="48" t="s">
        <v>13</v>
      </c>
      <c r="H5" s="48" t="s">
        <v>14</v>
      </c>
      <c r="I5" s="48" t="s">
        <v>15</v>
      </c>
      <c r="J5" s="48" t="s">
        <v>13</v>
      </c>
      <c r="K5" s="48" t="s">
        <v>14</v>
      </c>
      <c r="L5" s="48" t="s">
        <v>15</v>
      </c>
      <c r="M5" s="268"/>
      <c r="N5" s="268"/>
    </row>
    <row r="6" spans="1:14" x14ac:dyDescent="0.25">
      <c r="A6" s="20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  <c r="I6" s="20">
        <v>9</v>
      </c>
      <c r="J6" s="20">
        <v>10</v>
      </c>
      <c r="K6" s="20">
        <v>11</v>
      </c>
      <c r="L6" s="20">
        <v>12</v>
      </c>
      <c r="M6" s="20">
        <v>13</v>
      </c>
      <c r="N6" s="20"/>
    </row>
    <row r="7" spans="1:14" ht="33.75" x14ac:dyDescent="0.25">
      <c r="A7" s="143">
        <v>1</v>
      </c>
      <c r="B7" s="144" t="s">
        <v>225</v>
      </c>
      <c r="C7" s="143">
        <v>2</v>
      </c>
      <c r="D7" s="143">
        <v>2</v>
      </c>
      <c r="E7" s="143">
        <v>2</v>
      </c>
      <c r="F7" s="143"/>
      <c r="G7" s="145">
        <v>69.7</v>
      </c>
      <c r="H7" s="145">
        <v>69.7</v>
      </c>
      <c r="I7" s="143"/>
      <c r="J7" s="143">
        <v>2</v>
      </c>
      <c r="K7" s="143">
        <v>2</v>
      </c>
      <c r="L7" s="143"/>
      <c r="M7" s="125" t="s">
        <v>226</v>
      </c>
      <c r="N7" s="154">
        <v>44196</v>
      </c>
    </row>
    <row r="8" spans="1:14" ht="33.75" x14ac:dyDescent="0.25">
      <c r="A8" s="143">
        <v>2</v>
      </c>
      <c r="B8" s="144" t="s">
        <v>225</v>
      </c>
      <c r="C8" s="143">
        <v>6</v>
      </c>
      <c r="D8" s="143">
        <v>2</v>
      </c>
      <c r="E8" s="143">
        <v>1</v>
      </c>
      <c r="F8" s="143">
        <v>1</v>
      </c>
      <c r="G8" s="145">
        <v>101.3</v>
      </c>
      <c r="H8" s="145">
        <v>51.3</v>
      </c>
      <c r="I8" s="143">
        <v>50.3</v>
      </c>
      <c r="J8" s="143">
        <v>7</v>
      </c>
      <c r="K8" s="143">
        <v>6</v>
      </c>
      <c r="L8" s="143">
        <v>1</v>
      </c>
      <c r="M8" s="125" t="s">
        <v>299</v>
      </c>
      <c r="N8" s="154">
        <v>44196</v>
      </c>
    </row>
    <row r="9" spans="1:14" ht="33.75" x14ac:dyDescent="0.25">
      <c r="A9" s="143">
        <v>3</v>
      </c>
      <c r="B9" s="144" t="s">
        <v>227</v>
      </c>
      <c r="C9" s="143">
        <v>5</v>
      </c>
      <c r="D9" s="143">
        <v>2</v>
      </c>
      <c r="E9" s="143">
        <v>1</v>
      </c>
      <c r="F9" s="143">
        <v>1</v>
      </c>
      <c r="G9" s="143">
        <v>174.9</v>
      </c>
      <c r="H9" s="143">
        <v>77.8</v>
      </c>
      <c r="I9" s="143">
        <v>97.1</v>
      </c>
      <c r="J9" s="143">
        <v>4</v>
      </c>
      <c r="K9" s="143">
        <v>3</v>
      </c>
      <c r="L9" s="143">
        <v>1</v>
      </c>
      <c r="M9" s="125" t="s">
        <v>228</v>
      </c>
      <c r="N9" s="154">
        <v>44196</v>
      </c>
    </row>
    <row r="10" spans="1:14" ht="33.75" x14ac:dyDescent="0.25">
      <c r="A10" s="143">
        <v>4</v>
      </c>
      <c r="B10" s="144" t="s">
        <v>229</v>
      </c>
      <c r="C10" s="143">
        <v>6</v>
      </c>
      <c r="D10" s="143">
        <v>1</v>
      </c>
      <c r="E10" s="143">
        <v>1</v>
      </c>
      <c r="F10" s="143"/>
      <c r="G10" s="143">
        <v>61</v>
      </c>
      <c r="H10" s="143">
        <v>61</v>
      </c>
      <c r="I10" s="143"/>
      <c r="J10" s="143">
        <v>3</v>
      </c>
      <c r="K10" s="143">
        <v>3</v>
      </c>
      <c r="L10" s="143"/>
      <c r="M10" s="125" t="s">
        <v>230</v>
      </c>
      <c r="N10" s="154">
        <v>44196</v>
      </c>
    </row>
    <row r="11" spans="1:14" ht="33.75" x14ac:dyDescent="0.25">
      <c r="A11" s="143">
        <v>5</v>
      </c>
      <c r="B11" s="144" t="s">
        <v>231</v>
      </c>
      <c r="C11" s="143">
        <v>8</v>
      </c>
      <c r="D11" s="143">
        <v>1</v>
      </c>
      <c r="E11" s="143"/>
      <c r="F11" s="143">
        <v>1</v>
      </c>
      <c r="G11" s="143">
        <v>61.5</v>
      </c>
      <c r="H11" s="143"/>
      <c r="I11" s="143">
        <v>61.5</v>
      </c>
      <c r="J11" s="143">
        <v>1</v>
      </c>
      <c r="K11" s="143"/>
      <c r="L11" s="143">
        <v>1</v>
      </c>
      <c r="M11" s="125" t="s">
        <v>232</v>
      </c>
      <c r="N11" s="154">
        <v>44196</v>
      </c>
    </row>
    <row r="12" spans="1:14" ht="33.75" x14ac:dyDescent="0.25">
      <c r="A12" s="143">
        <v>6</v>
      </c>
      <c r="B12" s="144" t="s">
        <v>116</v>
      </c>
      <c r="C12" s="143">
        <v>19</v>
      </c>
      <c r="D12" s="143">
        <v>2</v>
      </c>
      <c r="E12" s="143"/>
      <c r="F12" s="143">
        <v>1</v>
      </c>
      <c r="G12" s="143">
        <v>55.8</v>
      </c>
      <c r="H12" s="143"/>
      <c r="I12" s="143">
        <v>55.8</v>
      </c>
      <c r="J12" s="143">
        <v>1</v>
      </c>
      <c r="K12" s="143"/>
      <c r="L12" s="143">
        <v>1</v>
      </c>
      <c r="M12" s="125" t="s">
        <v>233</v>
      </c>
      <c r="N12" s="154">
        <v>44196</v>
      </c>
    </row>
    <row r="13" spans="1:14" ht="33.75" x14ac:dyDescent="0.25">
      <c r="A13" s="143">
        <v>7</v>
      </c>
      <c r="B13" s="146" t="s">
        <v>234</v>
      </c>
      <c r="C13" s="143">
        <v>1</v>
      </c>
      <c r="D13" s="143">
        <v>3</v>
      </c>
      <c r="E13" s="143">
        <v>3</v>
      </c>
      <c r="F13" s="143"/>
      <c r="G13" s="143">
        <v>106.7</v>
      </c>
      <c r="H13" s="143">
        <v>106.7</v>
      </c>
      <c r="I13" s="143"/>
      <c r="J13" s="143">
        <v>7</v>
      </c>
      <c r="K13" s="143">
        <v>7</v>
      </c>
      <c r="L13" s="143"/>
      <c r="M13" s="125" t="s">
        <v>235</v>
      </c>
      <c r="N13" s="154">
        <v>44196</v>
      </c>
    </row>
    <row r="14" spans="1:14" ht="45" x14ac:dyDescent="0.25">
      <c r="A14" s="143">
        <v>8</v>
      </c>
      <c r="B14" s="144" t="s">
        <v>236</v>
      </c>
      <c r="C14" s="143">
        <v>6</v>
      </c>
      <c r="D14" s="143">
        <v>3</v>
      </c>
      <c r="E14" s="143"/>
      <c r="F14" s="143"/>
      <c r="G14" s="143">
        <v>140.80000000000001</v>
      </c>
      <c r="H14" s="143">
        <v>140.80000000000001</v>
      </c>
      <c r="I14" s="143"/>
      <c r="J14" s="143">
        <v>5</v>
      </c>
      <c r="K14" s="143">
        <v>5</v>
      </c>
      <c r="L14" s="143"/>
      <c r="M14" s="125" t="s">
        <v>237</v>
      </c>
      <c r="N14" s="154">
        <v>44561</v>
      </c>
    </row>
    <row r="15" spans="1:14" ht="66.75" customHeight="1" x14ac:dyDescent="0.25">
      <c r="A15" s="143">
        <v>9</v>
      </c>
      <c r="B15" s="146" t="s">
        <v>43</v>
      </c>
      <c r="C15" s="143">
        <v>21</v>
      </c>
      <c r="D15" s="143">
        <v>2</v>
      </c>
      <c r="E15" s="143">
        <v>2</v>
      </c>
      <c r="F15" s="143"/>
      <c r="G15" s="143">
        <v>149.30000000000001</v>
      </c>
      <c r="H15" s="143">
        <v>149.30000000000001</v>
      </c>
      <c r="I15" s="143"/>
      <c r="J15" s="143">
        <v>5</v>
      </c>
      <c r="K15" s="143">
        <v>5</v>
      </c>
      <c r="L15" s="143"/>
      <c r="M15" s="125" t="s">
        <v>238</v>
      </c>
      <c r="N15" s="10">
        <v>43830</v>
      </c>
    </row>
    <row r="16" spans="1:14" ht="66.75" customHeight="1" x14ac:dyDescent="0.25">
      <c r="A16" s="143">
        <v>10</v>
      </c>
      <c r="B16" s="146" t="s">
        <v>116</v>
      </c>
      <c r="C16" s="143">
        <v>2</v>
      </c>
      <c r="D16" s="143">
        <v>3</v>
      </c>
      <c r="E16" s="143">
        <v>3</v>
      </c>
      <c r="F16" s="143"/>
      <c r="G16" s="143">
        <v>126</v>
      </c>
      <c r="H16" s="143"/>
      <c r="I16" s="143"/>
      <c r="J16" s="143">
        <v>4</v>
      </c>
      <c r="K16" s="143">
        <v>4</v>
      </c>
      <c r="L16" s="143"/>
      <c r="M16" s="125" t="s">
        <v>300</v>
      </c>
      <c r="N16" s="154">
        <v>44561</v>
      </c>
    </row>
    <row r="17" spans="1:14" ht="26.25" customHeight="1" x14ac:dyDescent="0.25">
      <c r="A17" s="153"/>
      <c r="B17" s="153" t="s">
        <v>202</v>
      </c>
      <c r="C17" s="60"/>
      <c r="D17" s="60">
        <f>SUM(D7:D16)</f>
        <v>21</v>
      </c>
      <c r="E17" s="60">
        <f t="shared" ref="E17:L17" si="0">SUM(E7:E16)</f>
        <v>13</v>
      </c>
      <c r="F17" s="60">
        <f t="shared" si="0"/>
        <v>4</v>
      </c>
      <c r="G17" s="155">
        <f t="shared" si="0"/>
        <v>1047</v>
      </c>
      <c r="H17" s="60">
        <f t="shared" si="0"/>
        <v>656.6</v>
      </c>
      <c r="I17" s="60">
        <f t="shared" si="0"/>
        <v>264.7</v>
      </c>
      <c r="J17" s="60">
        <f t="shared" si="0"/>
        <v>39</v>
      </c>
      <c r="K17" s="60">
        <f t="shared" si="0"/>
        <v>35</v>
      </c>
      <c r="L17" s="60">
        <f t="shared" si="0"/>
        <v>4</v>
      </c>
      <c r="M17" s="151"/>
      <c r="N17" s="151"/>
    </row>
  </sheetData>
  <mergeCells count="10">
    <mergeCell ref="A1:N1"/>
    <mergeCell ref="A2:N2"/>
    <mergeCell ref="A3:N3"/>
    <mergeCell ref="A4:A5"/>
    <mergeCell ref="B4:C4"/>
    <mergeCell ref="D4:F4"/>
    <mergeCell ref="G4:I4"/>
    <mergeCell ref="J4:L4"/>
    <mergeCell ref="M4:M5"/>
    <mergeCell ref="N4:N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6"/>
  <sheetViews>
    <sheetView workbookViewId="0">
      <selection activeCell="G12" sqref="G12"/>
    </sheetView>
  </sheetViews>
  <sheetFormatPr defaultRowHeight="15.75" x14ac:dyDescent="0.25"/>
  <cols>
    <col min="1" max="1" width="9.140625" style="191"/>
    <col min="2" max="2" width="22.7109375" style="191" customWidth="1"/>
    <col min="3" max="5" width="9.140625" style="191"/>
    <col min="6" max="6" width="13.42578125" style="191" customWidth="1"/>
    <col min="7" max="11" width="9.140625" style="191"/>
    <col min="12" max="12" width="13.28515625" style="191" customWidth="1"/>
    <col min="13" max="13" width="16.85546875" style="207" customWidth="1"/>
    <col min="14" max="14" width="15.7109375" style="208" customWidth="1"/>
    <col min="15" max="16384" width="9.140625" style="191"/>
  </cols>
  <sheetData>
    <row r="2" spans="1:14" x14ac:dyDescent="0.25">
      <c r="A2" s="258" t="s">
        <v>45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</row>
    <row r="3" spans="1:14" x14ac:dyDescent="0.25">
      <c r="A3" s="258" t="s">
        <v>239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</row>
    <row r="4" spans="1:14" x14ac:dyDescent="0.25">
      <c r="A4" s="258" t="s">
        <v>240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</row>
    <row r="5" spans="1:14" x14ac:dyDescent="0.25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55"/>
    </row>
    <row r="6" spans="1:14" ht="57" customHeight="1" x14ac:dyDescent="0.25">
      <c r="A6" s="259" t="s">
        <v>3</v>
      </c>
      <c r="B6" s="259" t="s">
        <v>4</v>
      </c>
      <c r="C6" s="259"/>
      <c r="D6" s="259" t="s">
        <v>5</v>
      </c>
      <c r="E6" s="259"/>
      <c r="F6" s="259"/>
      <c r="G6" s="259" t="s">
        <v>6</v>
      </c>
      <c r="H6" s="259"/>
      <c r="I6" s="259"/>
      <c r="J6" s="259" t="s">
        <v>7</v>
      </c>
      <c r="K6" s="259"/>
      <c r="L6" s="259"/>
      <c r="M6" s="263" t="s">
        <v>8</v>
      </c>
      <c r="N6" s="263" t="s">
        <v>9</v>
      </c>
    </row>
    <row r="7" spans="1:14" ht="38.25" x14ac:dyDescent="0.25">
      <c r="A7" s="259"/>
      <c r="B7" s="216" t="s">
        <v>11</v>
      </c>
      <c r="C7" s="216" t="s">
        <v>12</v>
      </c>
      <c r="D7" s="3" t="s">
        <v>13</v>
      </c>
      <c r="E7" s="3" t="s">
        <v>14</v>
      </c>
      <c r="F7" s="3" t="s">
        <v>15</v>
      </c>
      <c r="G7" s="3" t="s">
        <v>13</v>
      </c>
      <c r="H7" s="3" t="s">
        <v>14</v>
      </c>
      <c r="I7" s="3" t="s">
        <v>15</v>
      </c>
      <c r="J7" s="3" t="s">
        <v>13</v>
      </c>
      <c r="K7" s="3" t="s">
        <v>14</v>
      </c>
      <c r="L7" s="3" t="s">
        <v>15</v>
      </c>
      <c r="M7" s="264"/>
      <c r="N7" s="264"/>
    </row>
    <row r="8" spans="1:14" x14ac:dyDescent="0.25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  <c r="L8" s="14">
        <v>12</v>
      </c>
      <c r="M8" s="14">
        <v>13</v>
      </c>
      <c r="N8" s="3"/>
    </row>
    <row r="9" spans="1:14" ht="47.25" customHeight="1" x14ac:dyDescent="0.25">
      <c r="A9" s="148">
        <v>1</v>
      </c>
      <c r="B9" s="194" t="s">
        <v>241</v>
      </c>
      <c r="C9" s="195">
        <v>21</v>
      </c>
      <c r="D9" s="195">
        <v>11</v>
      </c>
      <c r="E9" s="195">
        <v>9</v>
      </c>
      <c r="F9" s="195">
        <v>2</v>
      </c>
      <c r="G9" s="195">
        <v>216.6</v>
      </c>
      <c r="H9" s="195">
        <v>155.4</v>
      </c>
      <c r="I9" s="195">
        <v>61.2</v>
      </c>
      <c r="J9" s="195">
        <v>23</v>
      </c>
      <c r="K9" s="195">
        <v>18</v>
      </c>
      <c r="L9" s="195">
        <v>5</v>
      </c>
      <c r="M9" s="196" t="s">
        <v>242</v>
      </c>
      <c r="N9" s="197">
        <v>44196</v>
      </c>
    </row>
    <row r="10" spans="1:14" ht="47.25" customHeight="1" x14ac:dyDescent="0.25">
      <c r="A10" s="148">
        <v>2</v>
      </c>
      <c r="B10" s="194" t="s">
        <v>241</v>
      </c>
      <c r="C10" s="195">
        <v>11</v>
      </c>
      <c r="D10" s="195">
        <v>28</v>
      </c>
      <c r="E10" s="195">
        <v>22</v>
      </c>
      <c r="F10" s="195">
        <v>0</v>
      </c>
      <c r="G10" s="195">
        <v>558.70000000000005</v>
      </c>
      <c r="H10" s="195">
        <v>449.3</v>
      </c>
      <c r="I10" s="195">
        <v>0</v>
      </c>
      <c r="J10" s="195">
        <v>55</v>
      </c>
      <c r="K10" s="195">
        <v>55</v>
      </c>
      <c r="L10" s="195">
        <v>0</v>
      </c>
      <c r="M10" s="198" t="s">
        <v>243</v>
      </c>
      <c r="N10" s="197">
        <v>44196</v>
      </c>
    </row>
    <row r="11" spans="1:14" ht="31.5" x14ac:dyDescent="0.25">
      <c r="A11" s="153">
        <v>3</v>
      </c>
      <c r="B11" s="199" t="s">
        <v>244</v>
      </c>
      <c r="C11" s="200">
        <v>12</v>
      </c>
      <c r="D11" s="200">
        <v>1</v>
      </c>
      <c r="E11" s="200">
        <v>0</v>
      </c>
      <c r="F11" s="200">
        <v>1</v>
      </c>
      <c r="G11" s="200">
        <v>33.700000000000003</v>
      </c>
      <c r="H11" s="200">
        <v>0</v>
      </c>
      <c r="I11" s="200">
        <v>33.700000000000003</v>
      </c>
      <c r="J11" s="200">
        <v>6</v>
      </c>
      <c r="K11" s="200">
        <v>0</v>
      </c>
      <c r="L11" s="200">
        <v>6</v>
      </c>
      <c r="M11" s="198" t="s">
        <v>245</v>
      </c>
      <c r="N11" s="197">
        <v>44196</v>
      </c>
    </row>
    <row r="12" spans="1:14" ht="31.5" x14ac:dyDescent="0.25">
      <c r="A12" s="153">
        <v>4</v>
      </c>
      <c r="B12" s="199" t="s">
        <v>244</v>
      </c>
      <c r="C12" s="200">
        <v>15</v>
      </c>
      <c r="D12" s="200">
        <v>2</v>
      </c>
      <c r="E12" s="200">
        <v>0</v>
      </c>
      <c r="F12" s="200">
        <v>2</v>
      </c>
      <c r="G12" s="200">
        <v>106.7</v>
      </c>
      <c r="H12" s="200">
        <v>0</v>
      </c>
      <c r="I12" s="200">
        <v>106.7</v>
      </c>
      <c r="J12" s="200">
        <v>4</v>
      </c>
      <c r="K12" s="200">
        <v>0</v>
      </c>
      <c r="L12" s="200">
        <v>4</v>
      </c>
      <c r="M12" s="198" t="s">
        <v>245</v>
      </c>
      <c r="N12" s="197">
        <v>44196</v>
      </c>
    </row>
    <row r="13" spans="1:14" ht="31.5" x14ac:dyDescent="0.25">
      <c r="A13" s="153">
        <v>5</v>
      </c>
      <c r="B13" s="199" t="s">
        <v>244</v>
      </c>
      <c r="C13" s="200">
        <v>19</v>
      </c>
      <c r="D13" s="200">
        <v>11</v>
      </c>
      <c r="E13" s="200">
        <v>2</v>
      </c>
      <c r="F13" s="200">
        <v>9</v>
      </c>
      <c r="G13" s="200">
        <v>487.2</v>
      </c>
      <c r="H13" s="200">
        <v>109.9</v>
      </c>
      <c r="I13" s="200">
        <v>377.3</v>
      </c>
      <c r="J13" s="200">
        <v>34</v>
      </c>
      <c r="K13" s="200">
        <v>10</v>
      </c>
      <c r="L13" s="200">
        <v>24</v>
      </c>
      <c r="M13" s="198" t="s">
        <v>246</v>
      </c>
      <c r="N13" s="197">
        <v>44196</v>
      </c>
    </row>
    <row r="14" spans="1:14" ht="27.75" customHeight="1" x14ac:dyDescent="0.25">
      <c r="A14" s="148"/>
      <c r="B14" s="149" t="s">
        <v>247</v>
      </c>
      <c r="C14" s="201"/>
      <c r="D14" s="201">
        <f t="shared" ref="D14:M14" si="0">SUM(D9:D13)</f>
        <v>53</v>
      </c>
      <c r="E14" s="201">
        <f t="shared" si="0"/>
        <v>33</v>
      </c>
      <c r="F14" s="201">
        <f t="shared" si="0"/>
        <v>14</v>
      </c>
      <c r="G14" s="201">
        <f t="shared" si="0"/>
        <v>1402.9</v>
      </c>
      <c r="H14" s="201">
        <f t="shared" si="0"/>
        <v>714.6</v>
      </c>
      <c r="I14" s="201">
        <f t="shared" si="0"/>
        <v>578.90000000000009</v>
      </c>
      <c r="J14" s="201">
        <f t="shared" si="0"/>
        <v>122</v>
      </c>
      <c r="K14" s="201">
        <f t="shared" si="0"/>
        <v>83</v>
      </c>
      <c r="L14" s="201">
        <f t="shared" si="0"/>
        <v>39</v>
      </c>
      <c r="M14" s="201">
        <f t="shared" si="0"/>
        <v>0</v>
      </c>
      <c r="N14" s="202"/>
    </row>
    <row r="15" spans="1:14" ht="27.75" customHeight="1" x14ac:dyDescent="0.25">
      <c r="A15" s="203"/>
      <c r="B15" s="204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6"/>
    </row>
    <row r="16" spans="1:14" ht="27.75" customHeight="1" x14ac:dyDescent="0.25">
      <c r="A16" s="203"/>
      <c r="B16" s="204"/>
      <c r="C16" s="205"/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6"/>
    </row>
  </sheetData>
  <mergeCells count="10">
    <mergeCell ref="A2:N2"/>
    <mergeCell ref="A3:N3"/>
    <mergeCell ref="A4:N4"/>
    <mergeCell ref="A6:A7"/>
    <mergeCell ref="B6:C6"/>
    <mergeCell ref="D6:F6"/>
    <mergeCell ref="G6:I6"/>
    <mergeCell ref="J6:L6"/>
    <mergeCell ref="M6:M7"/>
    <mergeCell ref="N6:N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opLeftCell="A16" workbookViewId="0">
      <selection activeCell="J12" sqref="J12"/>
    </sheetView>
  </sheetViews>
  <sheetFormatPr defaultRowHeight="15" x14ac:dyDescent="0.25"/>
  <cols>
    <col min="1" max="1" width="9.140625" style="37"/>
    <col min="2" max="2" width="20.28515625" style="66" customWidth="1"/>
    <col min="3" max="6" width="9.140625" style="37"/>
    <col min="7" max="7" width="10.85546875" style="37" customWidth="1"/>
    <col min="8" max="11" width="9.140625" style="37"/>
    <col min="12" max="12" width="13.140625" style="37" customWidth="1"/>
    <col min="13" max="13" width="31.140625" style="44" customWidth="1"/>
    <col min="14" max="14" width="15.42578125" style="37" customWidth="1"/>
    <col min="15" max="16384" width="9.140625" style="37"/>
  </cols>
  <sheetData>
    <row r="1" spans="1:14" ht="15.75" x14ac:dyDescent="0.25">
      <c r="A1" s="269" t="s">
        <v>45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</row>
    <row r="2" spans="1:14" ht="15.75" x14ac:dyDescent="0.25">
      <c r="A2" s="269" t="s">
        <v>248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</row>
    <row r="3" spans="1:14" ht="15.75" x14ac:dyDescent="0.25">
      <c r="A3" s="269" t="s">
        <v>249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</row>
    <row r="4" spans="1:14" ht="15.75" x14ac:dyDescent="0.25">
      <c r="A4" s="1"/>
      <c r="B4" s="16"/>
      <c r="C4" s="1"/>
      <c r="D4" s="1"/>
      <c r="E4" s="1"/>
      <c r="F4" s="1"/>
      <c r="G4" s="1"/>
      <c r="H4" s="1"/>
      <c r="I4" s="1"/>
      <c r="J4" s="1"/>
      <c r="K4" s="1"/>
      <c r="L4" s="1"/>
      <c r="M4" s="34"/>
      <c r="N4" s="1"/>
    </row>
    <row r="5" spans="1:14" ht="48.75" customHeight="1" x14ac:dyDescent="0.25">
      <c r="A5" s="259" t="s">
        <v>3</v>
      </c>
      <c r="B5" s="259" t="s">
        <v>4</v>
      </c>
      <c r="C5" s="259"/>
      <c r="D5" s="259" t="s">
        <v>5</v>
      </c>
      <c r="E5" s="259"/>
      <c r="F5" s="259"/>
      <c r="G5" s="259" t="s">
        <v>6</v>
      </c>
      <c r="H5" s="259"/>
      <c r="I5" s="259"/>
      <c r="J5" s="259" t="s">
        <v>7</v>
      </c>
      <c r="K5" s="259"/>
      <c r="L5" s="259"/>
      <c r="M5" s="267" t="s">
        <v>8</v>
      </c>
      <c r="N5" s="263" t="s">
        <v>9</v>
      </c>
    </row>
    <row r="6" spans="1:14" ht="38.25" x14ac:dyDescent="0.25">
      <c r="A6" s="259"/>
      <c r="B6" s="17" t="s">
        <v>11</v>
      </c>
      <c r="C6" s="2" t="s">
        <v>12</v>
      </c>
      <c r="D6" s="3" t="s">
        <v>13</v>
      </c>
      <c r="E6" s="3" t="s">
        <v>14</v>
      </c>
      <c r="F6" s="3" t="s">
        <v>15</v>
      </c>
      <c r="G6" s="3" t="s">
        <v>13</v>
      </c>
      <c r="H6" s="3" t="s">
        <v>14</v>
      </c>
      <c r="I6" s="3" t="s">
        <v>15</v>
      </c>
      <c r="J6" s="3" t="s">
        <v>13</v>
      </c>
      <c r="K6" s="3" t="s">
        <v>14</v>
      </c>
      <c r="L6" s="3" t="s">
        <v>15</v>
      </c>
      <c r="M6" s="268"/>
      <c r="N6" s="264"/>
    </row>
    <row r="7" spans="1:14" ht="15.75" x14ac:dyDescent="0.25">
      <c r="A7" s="14">
        <v>1</v>
      </c>
      <c r="B7" s="61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  <c r="L7" s="14">
        <v>12</v>
      </c>
      <c r="M7" s="20">
        <v>13</v>
      </c>
      <c r="N7" s="14"/>
    </row>
    <row r="8" spans="1:14" ht="36" x14ac:dyDescent="0.25">
      <c r="A8" s="24">
        <v>1</v>
      </c>
      <c r="B8" s="62" t="s">
        <v>250</v>
      </c>
      <c r="C8" s="47">
        <v>14</v>
      </c>
      <c r="D8" s="47">
        <v>2</v>
      </c>
      <c r="E8" s="47">
        <v>2</v>
      </c>
      <c r="F8" s="47"/>
      <c r="G8" s="47">
        <v>78.099999999999994</v>
      </c>
      <c r="H8" s="47">
        <v>78.099999999999994</v>
      </c>
      <c r="I8" s="47"/>
      <c r="J8" s="47">
        <v>4</v>
      </c>
      <c r="K8" s="47">
        <v>4</v>
      </c>
      <c r="L8" s="47"/>
      <c r="M8" s="59" t="s">
        <v>251</v>
      </c>
      <c r="N8" s="78">
        <v>44196</v>
      </c>
    </row>
    <row r="9" spans="1:14" ht="36" x14ac:dyDescent="0.25">
      <c r="A9" s="24">
        <v>2</v>
      </c>
      <c r="B9" s="63" t="s">
        <v>252</v>
      </c>
      <c r="C9" s="47" t="s">
        <v>253</v>
      </c>
      <c r="D9" s="21">
        <v>16</v>
      </c>
      <c r="E9" s="21">
        <v>16</v>
      </c>
      <c r="F9" s="14"/>
      <c r="G9" s="14">
        <v>704.5</v>
      </c>
      <c r="H9" s="14">
        <v>704.5</v>
      </c>
      <c r="I9" s="47"/>
      <c r="J9" s="47">
        <v>36</v>
      </c>
      <c r="K9" s="47">
        <v>36</v>
      </c>
      <c r="L9" s="47"/>
      <c r="M9" s="59" t="s">
        <v>251</v>
      </c>
      <c r="N9" s="78">
        <v>44561</v>
      </c>
    </row>
    <row r="10" spans="1:14" ht="36" x14ac:dyDescent="0.25">
      <c r="A10" s="24">
        <v>3</v>
      </c>
      <c r="B10" s="63" t="s">
        <v>116</v>
      </c>
      <c r="C10" s="47">
        <v>10</v>
      </c>
      <c r="D10" s="21">
        <v>8</v>
      </c>
      <c r="E10" s="21">
        <v>3</v>
      </c>
      <c r="F10" s="14">
        <v>5</v>
      </c>
      <c r="G10" s="14">
        <v>490.7</v>
      </c>
      <c r="H10" s="14">
        <v>257.3</v>
      </c>
      <c r="I10" s="56">
        <v>233.4</v>
      </c>
      <c r="J10" s="47">
        <v>23</v>
      </c>
      <c r="K10" s="47">
        <v>15</v>
      </c>
      <c r="L10" s="47">
        <v>8</v>
      </c>
      <c r="M10" s="59" t="s">
        <v>254</v>
      </c>
      <c r="N10" s="78">
        <v>44926</v>
      </c>
    </row>
    <row r="11" spans="1:14" ht="36" x14ac:dyDescent="0.25">
      <c r="A11" s="24">
        <v>4</v>
      </c>
      <c r="B11" s="63" t="s">
        <v>116</v>
      </c>
      <c r="C11" s="14">
        <v>4</v>
      </c>
      <c r="D11" s="14">
        <v>2</v>
      </c>
      <c r="E11" s="14">
        <v>2</v>
      </c>
      <c r="F11" s="14" t="s">
        <v>42</v>
      </c>
      <c r="G11" s="14">
        <v>118.6</v>
      </c>
      <c r="H11" s="14">
        <v>118.6</v>
      </c>
      <c r="I11" s="14"/>
      <c r="J11" s="14">
        <v>4</v>
      </c>
      <c r="K11" s="14">
        <v>4</v>
      </c>
      <c r="L11" s="14"/>
      <c r="M11" s="59" t="s">
        <v>255</v>
      </c>
      <c r="N11" s="78">
        <v>44196</v>
      </c>
    </row>
    <row r="12" spans="1:14" ht="36" x14ac:dyDescent="0.25">
      <c r="A12" s="24">
        <v>5</v>
      </c>
      <c r="B12" s="63" t="s">
        <v>256</v>
      </c>
      <c r="C12" s="51">
        <v>16</v>
      </c>
      <c r="D12" s="51">
        <v>2</v>
      </c>
      <c r="E12" s="51">
        <v>2</v>
      </c>
      <c r="F12" s="51"/>
      <c r="G12" s="51">
        <v>79.7</v>
      </c>
      <c r="H12" s="51">
        <v>79.7</v>
      </c>
      <c r="I12" s="51"/>
      <c r="J12" s="51">
        <v>9</v>
      </c>
      <c r="K12" s="51">
        <v>9</v>
      </c>
      <c r="L12" s="51"/>
      <c r="M12" s="59" t="s">
        <v>257</v>
      </c>
      <c r="N12" s="78">
        <v>43830</v>
      </c>
    </row>
    <row r="13" spans="1:14" ht="36" x14ac:dyDescent="0.25">
      <c r="A13" s="24">
        <v>6</v>
      </c>
      <c r="B13" s="63" t="s">
        <v>256</v>
      </c>
      <c r="C13" s="51">
        <v>7</v>
      </c>
      <c r="D13" s="51">
        <v>2</v>
      </c>
      <c r="E13" s="51">
        <v>1</v>
      </c>
      <c r="F13" s="51">
        <v>1</v>
      </c>
      <c r="G13" s="51">
        <v>93.5</v>
      </c>
      <c r="H13" s="51">
        <v>46.6</v>
      </c>
      <c r="I13" s="51">
        <v>46.9</v>
      </c>
      <c r="J13" s="51">
        <v>7</v>
      </c>
      <c r="K13" s="51">
        <v>3</v>
      </c>
      <c r="L13" s="51">
        <v>4</v>
      </c>
      <c r="M13" s="59" t="s">
        <v>257</v>
      </c>
      <c r="N13" s="78">
        <v>44196</v>
      </c>
    </row>
    <row r="14" spans="1:14" ht="36" x14ac:dyDescent="0.25">
      <c r="A14" s="24">
        <v>7</v>
      </c>
      <c r="B14" s="63" t="s">
        <v>258</v>
      </c>
      <c r="C14" s="51">
        <v>13</v>
      </c>
      <c r="D14" s="51">
        <v>2</v>
      </c>
      <c r="E14" s="51">
        <v>1</v>
      </c>
      <c r="F14" s="51">
        <v>1</v>
      </c>
      <c r="G14" s="57">
        <v>92</v>
      </c>
      <c r="H14" s="51">
        <v>56.4</v>
      </c>
      <c r="I14" s="51">
        <v>35.6</v>
      </c>
      <c r="J14" s="51">
        <v>6</v>
      </c>
      <c r="K14" s="51">
        <v>3</v>
      </c>
      <c r="L14" s="51">
        <v>3</v>
      </c>
      <c r="M14" s="59" t="s">
        <v>257</v>
      </c>
      <c r="N14" s="78">
        <v>45291</v>
      </c>
    </row>
    <row r="15" spans="1:14" ht="36" x14ac:dyDescent="0.25">
      <c r="A15" s="24">
        <v>8</v>
      </c>
      <c r="B15" s="63" t="s">
        <v>157</v>
      </c>
      <c r="C15" s="51">
        <v>24</v>
      </c>
      <c r="D15" s="51">
        <v>8</v>
      </c>
      <c r="E15" s="51">
        <v>6</v>
      </c>
      <c r="F15" s="51">
        <v>2</v>
      </c>
      <c r="G15" s="51">
        <v>322.5</v>
      </c>
      <c r="H15" s="51">
        <v>247.5</v>
      </c>
      <c r="I15" s="51">
        <v>75</v>
      </c>
      <c r="J15" s="51">
        <v>15</v>
      </c>
      <c r="K15" s="51">
        <v>15</v>
      </c>
      <c r="L15" s="51"/>
      <c r="M15" s="59" t="s">
        <v>257</v>
      </c>
      <c r="N15" s="78">
        <v>44561</v>
      </c>
    </row>
    <row r="16" spans="1:14" ht="36" x14ac:dyDescent="0.25">
      <c r="A16" s="24">
        <v>9</v>
      </c>
      <c r="B16" s="63" t="s">
        <v>157</v>
      </c>
      <c r="C16" s="51">
        <v>25</v>
      </c>
      <c r="D16" s="51">
        <v>8</v>
      </c>
      <c r="E16" s="51">
        <v>6</v>
      </c>
      <c r="F16" s="51">
        <v>2</v>
      </c>
      <c r="G16" s="51">
        <v>337.3</v>
      </c>
      <c r="H16" s="51">
        <v>249.4</v>
      </c>
      <c r="I16" s="51">
        <v>87.9</v>
      </c>
      <c r="J16" s="51">
        <v>28</v>
      </c>
      <c r="K16" s="51">
        <v>20</v>
      </c>
      <c r="L16" s="51">
        <v>8</v>
      </c>
      <c r="M16" s="59" t="s">
        <v>257</v>
      </c>
      <c r="N16" s="78">
        <v>44926</v>
      </c>
    </row>
    <row r="17" spans="1:14" ht="36" x14ac:dyDescent="0.25">
      <c r="A17" s="24">
        <v>10</v>
      </c>
      <c r="B17" s="63" t="s">
        <v>157</v>
      </c>
      <c r="C17" s="51">
        <v>26</v>
      </c>
      <c r="D17" s="51">
        <v>8</v>
      </c>
      <c r="E17" s="51">
        <v>7</v>
      </c>
      <c r="F17" s="51">
        <v>1</v>
      </c>
      <c r="G17" s="51">
        <v>331.6</v>
      </c>
      <c r="H17" s="51">
        <v>292.89999999999998</v>
      </c>
      <c r="I17" s="51">
        <v>38.700000000000003</v>
      </c>
      <c r="J17" s="51">
        <v>19</v>
      </c>
      <c r="K17" s="51">
        <v>19</v>
      </c>
      <c r="L17" s="51"/>
      <c r="M17" s="59" t="s">
        <v>257</v>
      </c>
      <c r="N17" s="78">
        <v>44926</v>
      </c>
    </row>
    <row r="18" spans="1:14" ht="36" x14ac:dyDescent="0.25">
      <c r="A18" s="24">
        <v>11</v>
      </c>
      <c r="B18" s="64" t="s">
        <v>236</v>
      </c>
      <c r="C18" s="53">
        <v>2</v>
      </c>
      <c r="D18" s="53">
        <v>8</v>
      </c>
      <c r="E18" s="53">
        <v>7</v>
      </c>
      <c r="F18" s="53">
        <v>1</v>
      </c>
      <c r="G18" s="53">
        <v>319.3</v>
      </c>
      <c r="H18" s="58">
        <v>281</v>
      </c>
      <c r="I18" s="53">
        <v>38.299999999999997</v>
      </c>
      <c r="J18" s="53">
        <v>19</v>
      </c>
      <c r="K18" s="53">
        <v>19</v>
      </c>
      <c r="L18" s="53"/>
      <c r="M18" s="59" t="s">
        <v>257</v>
      </c>
      <c r="N18" s="78">
        <v>45657</v>
      </c>
    </row>
    <row r="19" spans="1:14" ht="36" x14ac:dyDescent="0.25">
      <c r="A19" s="24">
        <v>12</v>
      </c>
      <c r="B19" s="64" t="s">
        <v>236</v>
      </c>
      <c r="C19" s="53">
        <v>4</v>
      </c>
      <c r="D19" s="53">
        <v>8</v>
      </c>
      <c r="E19" s="53">
        <v>6</v>
      </c>
      <c r="F19" s="53">
        <v>2</v>
      </c>
      <c r="G19" s="53">
        <v>319.3</v>
      </c>
      <c r="H19" s="53">
        <v>237.6</v>
      </c>
      <c r="I19" s="53">
        <v>81.7</v>
      </c>
      <c r="J19" s="53">
        <v>20</v>
      </c>
      <c r="K19" s="53">
        <v>19</v>
      </c>
      <c r="L19" s="53">
        <v>1</v>
      </c>
      <c r="M19" s="59" t="s">
        <v>257</v>
      </c>
      <c r="N19" s="78">
        <v>45657</v>
      </c>
    </row>
    <row r="20" spans="1:14" ht="36" x14ac:dyDescent="0.25">
      <c r="A20" s="24">
        <v>13</v>
      </c>
      <c r="B20" s="64" t="s">
        <v>259</v>
      </c>
      <c r="C20" s="53">
        <v>11</v>
      </c>
      <c r="D20" s="53">
        <v>2</v>
      </c>
      <c r="E20" s="53">
        <v>2</v>
      </c>
      <c r="F20" s="53"/>
      <c r="G20" s="53">
        <v>147.19999999999999</v>
      </c>
      <c r="H20" s="53">
        <v>147.19999999999999</v>
      </c>
      <c r="I20" s="53"/>
      <c r="J20" s="53">
        <v>8</v>
      </c>
      <c r="K20" s="53">
        <v>8</v>
      </c>
      <c r="L20" s="53"/>
      <c r="M20" s="59" t="s">
        <v>257</v>
      </c>
      <c r="N20" s="78">
        <v>45657</v>
      </c>
    </row>
    <row r="21" spans="1:14" customFormat="1" ht="36" x14ac:dyDescent="0.25">
      <c r="A21" s="24">
        <v>12</v>
      </c>
      <c r="B21" s="64" t="s">
        <v>256</v>
      </c>
      <c r="C21" s="53">
        <v>13</v>
      </c>
      <c r="D21" s="53">
        <v>2</v>
      </c>
      <c r="E21" s="53">
        <v>1</v>
      </c>
      <c r="F21" s="53">
        <v>1</v>
      </c>
      <c r="G21" s="53">
        <v>115.8</v>
      </c>
      <c r="H21" s="53">
        <v>38.5</v>
      </c>
      <c r="I21" s="53">
        <v>77.3</v>
      </c>
      <c r="J21" s="53">
        <v>7</v>
      </c>
      <c r="K21" s="53">
        <v>4</v>
      </c>
      <c r="L21" s="53">
        <v>5</v>
      </c>
      <c r="M21" s="59" t="s">
        <v>313</v>
      </c>
      <c r="N21" s="78">
        <v>44196</v>
      </c>
    </row>
    <row r="22" spans="1:14" customFormat="1" ht="36" x14ac:dyDescent="0.25">
      <c r="A22" s="24">
        <v>13</v>
      </c>
      <c r="B22" s="64" t="s">
        <v>256</v>
      </c>
      <c r="C22" s="53">
        <v>1</v>
      </c>
      <c r="D22" s="53">
        <v>2</v>
      </c>
      <c r="E22" s="53">
        <v>2</v>
      </c>
      <c r="F22" s="53"/>
      <c r="G22" s="53">
        <v>101.3</v>
      </c>
      <c r="H22" s="53">
        <v>101.3</v>
      </c>
      <c r="I22" s="53"/>
      <c r="J22" s="53">
        <v>9</v>
      </c>
      <c r="K22" s="53">
        <v>9</v>
      </c>
      <c r="L22" s="53"/>
      <c r="M22" s="59" t="s">
        <v>313</v>
      </c>
      <c r="N22" s="78">
        <v>44561</v>
      </c>
    </row>
    <row r="23" spans="1:14" customFormat="1" ht="36" x14ac:dyDescent="0.25">
      <c r="A23" s="24">
        <v>14</v>
      </c>
      <c r="B23" s="64" t="s">
        <v>256</v>
      </c>
      <c r="C23" s="53">
        <v>8</v>
      </c>
      <c r="D23" s="53">
        <v>2</v>
      </c>
      <c r="E23" s="53">
        <v>2</v>
      </c>
      <c r="F23" s="53"/>
      <c r="G23" s="53">
        <v>92.6</v>
      </c>
      <c r="H23" s="53">
        <v>92.6</v>
      </c>
      <c r="I23" s="53"/>
      <c r="J23" s="53">
        <v>6</v>
      </c>
      <c r="K23" s="53">
        <v>6</v>
      </c>
      <c r="L23" s="53"/>
      <c r="M23" s="59" t="s">
        <v>313</v>
      </c>
      <c r="N23" s="78">
        <v>44561</v>
      </c>
    </row>
    <row r="24" spans="1:14" customFormat="1" ht="36" x14ac:dyDescent="0.25">
      <c r="A24" s="24">
        <v>15</v>
      </c>
      <c r="B24" s="64" t="s">
        <v>261</v>
      </c>
      <c r="C24" s="53">
        <v>11</v>
      </c>
      <c r="D24" s="53">
        <v>2</v>
      </c>
      <c r="E24" s="53">
        <v>2</v>
      </c>
      <c r="F24" s="53"/>
      <c r="G24" s="53">
        <v>78.3</v>
      </c>
      <c r="H24" s="53">
        <v>78.3</v>
      </c>
      <c r="I24" s="53"/>
      <c r="J24" s="53">
        <v>3</v>
      </c>
      <c r="K24" s="53">
        <v>3</v>
      </c>
      <c r="L24" s="53"/>
      <c r="M24" s="59" t="s">
        <v>313</v>
      </c>
      <c r="N24" s="78">
        <v>45657</v>
      </c>
    </row>
    <row r="25" spans="1:14" ht="33.75" customHeight="1" x14ac:dyDescent="0.25">
      <c r="A25" s="52"/>
      <c r="B25" s="65" t="s">
        <v>260</v>
      </c>
      <c r="C25" s="52"/>
      <c r="D25" s="52">
        <f t="shared" ref="D25:L25" si="0">SUM(D8:D20)</f>
        <v>76</v>
      </c>
      <c r="E25" s="52">
        <f t="shared" si="0"/>
        <v>61</v>
      </c>
      <c r="F25" s="52">
        <f t="shared" si="0"/>
        <v>15</v>
      </c>
      <c r="G25" s="52">
        <f t="shared" si="0"/>
        <v>3434.3</v>
      </c>
      <c r="H25" s="52">
        <f t="shared" si="0"/>
        <v>2796.7999999999997</v>
      </c>
      <c r="I25" s="52">
        <f t="shared" si="0"/>
        <v>637.50000000000011</v>
      </c>
      <c r="J25" s="52">
        <f t="shared" si="0"/>
        <v>198</v>
      </c>
      <c r="K25" s="52">
        <f t="shared" si="0"/>
        <v>174</v>
      </c>
      <c r="L25" s="52">
        <f t="shared" si="0"/>
        <v>24</v>
      </c>
    </row>
  </sheetData>
  <mergeCells count="10">
    <mergeCell ref="A1:N1"/>
    <mergeCell ref="A2:N2"/>
    <mergeCell ref="A3:N3"/>
    <mergeCell ref="A5:A6"/>
    <mergeCell ref="B5:C5"/>
    <mergeCell ref="D5:F5"/>
    <mergeCell ref="G5:I5"/>
    <mergeCell ref="J5:L5"/>
    <mergeCell ref="M5:M6"/>
    <mergeCell ref="N5:N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opLeftCell="A10" zoomScaleNormal="100" zoomScaleSheetLayoutView="100" workbookViewId="0">
      <selection activeCell="J12" sqref="J12"/>
    </sheetView>
  </sheetViews>
  <sheetFormatPr defaultRowHeight="15.75" x14ac:dyDescent="0.25"/>
  <cols>
    <col min="1" max="1" width="9.140625" style="163"/>
    <col min="2" max="2" width="13.28515625" style="178" customWidth="1"/>
    <col min="3" max="12" width="9.140625" style="163"/>
    <col min="13" max="13" width="32.28515625" style="163" customWidth="1"/>
    <col min="14" max="14" width="14.140625" style="163" customWidth="1"/>
    <col min="15" max="19" width="9.140625" style="163"/>
    <col min="20" max="20" width="66.42578125" style="163" customWidth="1"/>
    <col min="21" max="16384" width="9.140625" style="163"/>
  </cols>
  <sheetData>
    <row r="1" spans="1:14" x14ac:dyDescent="0.25">
      <c r="A1" s="270" t="s">
        <v>45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</row>
    <row r="2" spans="1:14" x14ac:dyDescent="0.25">
      <c r="A2" s="270" t="s">
        <v>262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</row>
    <row r="3" spans="1:14" x14ac:dyDescent="0.25">
      <c r="A3" s="270" t="s">
        <v>263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</row>
    <row r="4" spans="1:14" x14ac:dyDescent="0.25">
      <c r="A4" s="164"/>
      <c r="B4" s="165"/>
      <c r="C4" s="164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7"/>
    </row>
    <row r="5" spans="1:14" ht="15.75" customHeight="1" x14ac:dyDescent="0.25">
      <c r="A5" s="271" t="s">
        <v>264</v>
      </c>
      <c r="B5" s="273"/>
      <c r="C5" s="274"/>
      <c r="D5" s="275" t="s">
        <v>5</v>
      </c>
      <c r="E5" s="273"/>
      <c r="F5" s="274"/>
      <c r="G5" s="275" t="s">
        <v>265</v>
      </c>
      <c r="H5" s="273"/>
      <c r="I5" s="274"/>
      <c r="J5" s="275" t="s">
        <v>7</v>
      </c>
      <c r="K5" s="273"/>
      <c r="L5" s="274"/>
      <c r="M5" s="276" t="s">
        <v>8</v>
      </c>
      <c r="N5" s="271" t="s">
        <v>266</v>
      </c>
    </row>
    <row r="6" spans="1:14" ht="47.25" x14ac:dyDescent="0.25">
      <c r="A6" s="272"/>
      <c r="B6" s="83" t="s">
        <v>11</v>
      </c>
      <c r="C6" s="83" t="s">
        <v>12</v>
      </c>
      <c r="D6" s="21" t="s">
        <v>13</v>
      </c>
      <c r="E6" s="21" t="s">
        <v>14</v>
      </c>
      <c r="F6" s="21" t="s">
        <v>15</v>
      </c>
      <c r="G6" s="21" t="s">
        <v>13</v>
      </c>
      <c r="H6" s="21" t="s">
        <v>14</v>
      </c>
      <c r="I6" s="21" t="s">
        <v>15</v>
      </c>
      <c r="J6" s="21" t="s">
        <v>13</v>
      </c>
      <c r="K6" s="21" t="s">
        <v>14</v>
      </c>
      <c r="L6" s="21" t="s">
        <v>15</v>
      </c>
      <c r="M6" s="277"/>
      <c r="N6" s="277"/>
    </row>
    <row r="7" spans="1:14" x14ac:dyDescent="0.25">
      <c r="A7" s="14">
        <v>1</v>
      </c>
      <c r="B7" s="14">
        <v>2</v>
      </c>
      <c r="C7" s="14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1">
        <v>10</v>
      </c>
      <c r="K7" s="21">
        <v>11</v>
      </c>
      <c r="L7" s="21">
        <v>12</v>
      </c>
      <c r="M7" s="21"/>
      <c r="N7" s="83"/>
    </row>
    <row r="8" spans="1:14" x14ac:dyDescent="0.25">
      <c r="A8" s="168"/>
      <c r="B8" s="169"/>
      <c r="C8" s="168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1"/>
    </row>
    <row r="9" spans="1:14" ht="45" x14ac:dyDescent="0.25">
      <c r="A9" s="14">
        <v>1</v>
      </c>
      <c r="B9" s="61" t="s">
        <v>267</v>
      </c>
      <c r="C9" s="14">
        <v>49</v>
      </c>
      <c r="D9" s="14">
        <v>2</v>
      </c>
      <c r="E9" s="14">
        <v>2</v>
      </c>
      <c r="F9" s="14"/>
      <c r="G9" s="67">
        <v>93</v>
      </c>
      <c r="H9" s="67">
        <v>93</v>
      </c>
      <c r="I9" s="14"/>
      <c r="J9" s="14">
        <v>11</v>
      </c>
      <c r="K9" s="14">
        <v>11</v>
      </c>
      <c r="L9" s="14"/>
      <c r="M9" s="162" t="s">
        <v>268</v>
      </c>
      <c r="N9" s="179">
        <v>44561</v>
      </c>
    </row>
    <row r="10" spans="1:14" ht="45" x14ac:dyDescent="0.25">
      <c r="A10" s="14">
        <v>2</v>
      </c>
      <c r="B10" s="61" t="s">
        <v>269</v>
      </c>
      <c r="C10" s="14">
        <v>5</v>
      </c>
      <c r="D10" s="14">
        <v>2</v>
      </c>
      <c r="E10" s="14">
        <v>2</v>
      </c>
      <c r="F10" s="14"/>
      <c r="G10" s="14">
        <v>112.5</v>
      </c>
      <c r="H10" s="14">
        <v>112.5</v>
      </c>
      <c r="I10" s="14"/>
      <c r="J10" s="14">
        <v>3</v>
      </c>
      <c r="K10" s="14">
        <v>3</v>
      </c>
      <c r="L10" s="14"/>
      <c r="M10" s="162" t="s">
        <v>268</v>
      </c>
      <c r="N10" s="179">
        <v>44561</v>
      </c>
    </row>
    <row r="11" spans="1:14" ht="45" x14ac:dyDescent="0.25">
      <c r="A11" s="14">
        <v>3</v>
      </c>
      <c r="B11" s="61" t="s">
        <v>270</v>
      </c>
      <c r="C11" s="14">
        <v>24</v>
      </c>
      <c r="D11" s="14">
        <v>1</v>
      </c>
      <c r="E11" s="14">
        <v>1</v>
      </c>
      <c r="F11" s="14"/>
      <c r="G11" s="14">
        <v>50.9</v>
      </c>
      <c r="H11" s="14">
        <v>50.9</v>
      </c>
      <c r="I11" s="14"/>
      <c r="J11" s="14">
        <v>1</v>
      </c>
      <c r="K11" s="14">
        <v>1</v>
      </c>
      <c r="L11" s="14"/>
      <c r="M11" s="162" t="s">
        <v>271</v>
      </c>
      <c r="N11" s="179">
        <v>44561</v>
      </c>
    </row>
    <row r="12" spans="1:14" ht="45" x14ac:dyDescent="0.25">
      <c r="A12" s="14">
        <v>4</v>
      </c>
      <c r="B12" s="61" t="s">
        <v>116</v>
      </c>
      <c r="C12" s="14">
        <v>56</v>
      </c>
      <c r="D12" s="14">
        <v>3</v>
      </c>
      <c r="E12" s="14">
        <v>3</v>
      </c>
      <c r="F12" s="14"/>
      <c r="G12" s="14">
        <v>116.2</v>
      </c>
      <c r="H12" s="14">
        <v>116.2</v>
      </c>
      <c r="I12" s="14"/>
      <c r="J12" s="14">
        <v>1</v>
      </c>
      <c r="K12" s="14">
        <v>1</v>
      </c>
      <c r="L12" s="14"/>
      <c r="M12" s="162" t="s">
        <v>272</v>
      </c>
      <c r="N12" s="179" t="s">
        <v>302</v>
      </c>
    </row>
    <row r="13" spans="1:14" ht="45" x14ac:dyDescent="0.25">
      <c r="A13" s="14">
        <v>5</v>
      </c>
      <c r="B13" s="61" t="s">
        <v>116</v>
      </c>
      <c r="C13" s="14">
        <v>52</v>
      </c>
      <c r="D13" s="14">
        <v>3</v>
      </c>
      <c r="E13" s="14">
        <v>3</v>
      </c>
      <c r="F13" s="14"/>
      <c r="G13" s="14">
        <v>98.9</v>
      </c>
      <c r="H13" s="14">
        <v>98.9</v>
      </c>
      <c r="I13" s="14"/>
      <c r="J13" s="14">
        <v>5</v>
      </c>
      <c r="K13" s="14">
        <v>5</v>
      </c>
      <c r="L13" s="14"/>
      <c r="M13" s="162" t="s">
        <v>272</v>
      </c>
      <c r="N13" s="179">
        <v>43830</v>
      </c>
    </row>
    <row r="14" spans="1:14" ht="45" x14ac:dyDescent="0.25">
      <c r="A14" s="14">
        <v>6</v>
      </c>
      <c r="B14" s="61" t="s">
        <v>269</v>
      </c>
      <c r="C14" s="14">
        <v>11</v>
      </c>
      <c r="D14" s="14">
        <v>4</v>
      </c>
      <c r="E14" s="14">
        <v>4</v>
      </c>
      <c r="F14" s="14"/>
      <c r="G14" s="14">
        <v>147.1</v>
      </c>
      <c r="H14" s="14">
        <v>147.1</v>
      </c>
      <c r="I14" s="14"/>
      <c r="J14" s="14">
        <v>6</v>
      </c>
      <c r="K14" s="14">
        <v>6</v>
      </c>
      <c r="L14" s="14"/>
      <c r="M14" s="162" t="s">
        <v>272</v>
      </c>
      <c r="N14" s="179">
        <v>43830</v>
      </c>
    </row>
    <row r="15" spans="1:14" ht="45" x14ac:dyDescent="0.25">
      <c r="A15" s="14">
        <v>7</v>
      </c>
      <c r="B15" s="61" t="s">
        <v>116</v>
      </c>
      <c r="C15" s="14">
        <v>54</v>
      </c>
      <c r="D15" s="14">
        <v>4</v>
      </c>
      <c r="E15" s="14">
        <v>4</v>
      </c>
      <c r="F15" s="14"/>
      <c r="G15" s="14">
        <v>159.69999999999999</v>
      </c>
      <c r="H15" s="14">
        <v>159.69999999999999</v>
      </c>
      <c r="I15" s="14"/>
      <c r="J15" s="14">
        <v>10</v>
      </c>
      <c r="K15" s="14">
        <v>10</v>
      </c>
      <c r="L15" s="14"/>
      <c r="M15" s="162" t="s">
        <v>272</v>
      </c>
      <c r="N15" s="179" t="s">
        <v>301</v>
      </c>
    </row>
    <row r="16" spans="1:14" ht="45" x14ac:dyDescent="0.25">
      <c r="A16" s="14">
        <v>8</v>
      </c>
      <c r="B16" s="61" t="s">
        <v>116</v>
      </c>
      <c r="C16" s="14">
        <v>47</v>
      </c>
      <c r="D16" s="14">
        <v>3</v>
      </c>
      <c r="E16" s="14">
        <v>3</v>
      </c>
      <c r="F16" s="14"/>
      <c r="G16" s="14">
        <v>111.6</v>
      </c>
      <c r="H16" s="14">
        <v>111.6</v>
      </c>
      <c r="I16" s="14"/>
      <c r="J16" s="14">
        <v>4</v>
      </c>
      <c r="K16" s="14">
        <v>4</v>
      </c>
      <c r="L16" s="14"/>
      <c r="M16" s="162" t="s">
        <v>272</v>
      </c>
      <c r="N16" s="179">
        <v>44561</v>
      </c>
    </row>
    <row r="17" spans="1:20" ht="45" x14ac:dyDescent="0.25">
      <c r="A17" s="14">
        <v>9</v>
      </c>
      <c r="B17" s="61" t="s">
        <v>43</v>
      </c>
      <c r="C17" s="14">
        <v>17</v>
      </c>
      <c r="D17" s="14">
        <v>3</v>
      </c>
      <c r="E17" s="14">
        <v>3</v>
      </c>
      <c r="F17" s="14"/>
      <c r="G17" s="67">
        <v>113</v>
      </c>
      <c r="H17" s="67">
        <v>113</v>
      </c>
      <c r="I17" s="14"/>
      <c r="J17" s="14">
        <v>11</v>
      </c>
      <c r="K17" s="14">
        <v>11</v>
      </c>
      <c r="L17" s="14"/>
      <c r="M17" s="162" t="s">
        <v>272</v>
      </c>
      <c r="N17" s="172" t="s">
        <v>302</v>
      </c>
      <c r="T17" s="192"/>
    </row>
    <row r="18" spans="1:20" ht="45" x14ac:dyDescent="0.25">
      <c r="A18" s="14">
        <v>10</v>
      </c>
      <c r="B18" s="61" t="s">
        <v>267</v>
      </c>
      <c r="C18" s="14">
        <v>29</v>
      </c>
      <c r="D18" s="14">
        <v>2</v>
      </c>
      <c r="E18" s="14">
        <v>2</v>
      </c>
      <c r="F18" s="14"/>
      <c r="G18" s="14">
        <v>77.5</v>
      </c>
      <c r="H18" s="14">
        <v>77.5</v>
      </c>
      <c r="I18" s="14"/>
      <c r="J18" s="14">
        <v>3</v>
      </c>
      <c r="K18" s="14">
        <v>3</v>
      </c>
      <c r="L18" s="14"/>
      <c r="M18" s="162" t="s">
        <v>272</v>
      </c>
      <c r="N18" s="172" t="s">
        <v>301</v>
      </c>
      <c r="T18" s="192"/>
    </row>
    <row r="19" spans="1:20" ht="45" x14ac:dyDescent="0.25">
      <c r="A19" s="14">
        <v>11</v>
      </c>
      <c r="B19" s="61" t="s">
        <v>116</v>
      </c>
      <c r="C19" s="14" t="s">
        <v>273</v>
      </c>
      <c r="D19" s="14">
        <v>1</v>
      </c>
      <c r="E19" s="14">
        <v>1</v>
      </c>
      <c r="F19" s="14"/>
      <c r="G19" s="14">
        <v>57.1</v>
      </c>
      <c r="H19" s="14">
        <v>57.1</v>
      </c>
      <c r="I19" s="14"/>
      <c r="J19" s="14">
        <v>2</v>
      </c>
      <c r="K19" s="14">
        <v>2</v>
      </c>
      <c r="L19" s="14"/>
      <c r="M19" s="162" t="s">
        <v>274</v>
      </c>
      <c r="N19" s="172">
        <v>43830</v>
      </c>
      <c r="T19" s="193"/>
    </row>
    <row r="20" spans="1:20" ht="21" customHeight="1" x14ac:dyDescent="0.25">
      <c r="A20" s="173"/>
      <c r="B20" s="22" t="s">
        <v>260</v>
      </c>
      <c r="C20" s="22"/>
      <c r="D20" s="22">
        <f>SUM(D9:D19)</f>
        <v>28</v>
      </c>
      <c r="E20" s="174">
        <v>28</v>
      </c>
      <c r="F20" s="175"/>
      <c r="G20" s="176">
        <f>SUM(G9:G19)</f>
        <v>1137.5</v>
      </c>
      <c r="H20" s="22">
        <v>1137.5</v>
      </c>
      <c r="I20" s="22"/>
      <c r="J20" s="22">
        <f>SUM(J9:J19)</f>
        <v>57</v>
      </c>
      <c r="K20" s="177">
        <v>57</v>
      </c>
      <c r="L20" s="22"/>
      <c r="M20" s="22"/>
      <c r="N20" s="177"/>
      <c r="T20" s="193"/>
    </row>
    <row r="21" spans="1:20" x14ac:dyDescent="0.25">
      <c r="T21" s="193"/>
    </row>
  </sheetData>
  <mergeCells count="10">
    <mergeCell ref="A1:N1"/>
    <mergeCell ref="A2:N2"/>
    <mergeCell ref="A3:N3"/>
    <mergeCell ref="A5:A6"/>
    <mergeCell ref="B5:C5"/>
    <mergeCell ref="D5:F5"/>
    <mergeCell ref="G5:I5"/>
    <mergeCell ref="J5:L5"/>
    <mergeCell ref="M5:M6"/>
    <mergeCell ref="N5:N6"/>
  </mergeCells>
  <pageMargins left="0.23622047244094491" right="0.23622047244094491" top="0.74803149606299213" bottom="0.74803149606299213" header="0.31496062992125984" footer="0.31496062992125984"/>
  <pageSetup paperSize="9"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"/>
  <sheetViews>
    <sheetView topLeftCell="A4" zoomScaleNormal="100" workbookViewId="0">
      <selection activeCell="K13" sqref="K13"/>
    </sheetView>
  </sheetViews>
  <sheetFormatPr defaultRowHeight="15" x14ac:dyDescent="0.25"/>
  <cols>
    <col min="2" max="2" width="17.140625" customWidth="1"/>
    <col min="3" max="3" width="20.85546875" customWidth="1"/>
    <col min="14" max="14" width="22.28515625" style="33" customWidth="1"/>
    <col min="15" max="15" width="17.140625" customWidth="1"/>
  </cols>
  <sheetData>
    <row r="2" spans="1:15" ht="15.75" x14ac:dyDescent="0.25">
      <c r="A2" s="258" t="s">
        <v>45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</row>
    <row r="3" spans="1:15" ht="15.75" x14ac:dyDescent="0.25">
      <c r="A3" s="258" t="s">
        <v>46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</row>
    <row r="4" spans="1:15" ht="15.75" x14ac:dyDescent="0.25">
      <c r="A4" s="258" t="s">
        <v>47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</row>
    <row r="5" spans="1:15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34"/>
      <c r="O5" s="1"/>
    </row>
    <row r="6" spans="1:15" ht="50.25" customHeight="1" x14ac:dyDescent="0.25">
      <c r="A6" s="279" t="s">
        <v>3</v>
      </c>
      <c r="B6" s="275" t="s">
        <v>4</v>
      </c>
      <c r="C6" s="273"/>
      <c r="D6" s="274"/>
      <c r="E6" s="279" t="s">
        <v>310</v>
      </c>
      <c r="F6" s="279"/>
      <c r="G6" s="279"/>
      <c r="H6" s="279" t="s">
        <v>6</v>
      </c>
      <c r="I6" s="279"/>
      <c r="J6" s="279"/>
      <c r="K6" s="279" t="s">
        <v>7</v>
      </c>
      <c r="L6" s="279"/>
      <c r="M6" s="279"/>
      <c r="N6" s="267" t="s">
        <v>8</v>
      </c>
      <c r="O6" s="276" t="s">
        <v>9</v>
      </c>
    </row>
    <row r="7" spans="1:15" ht="47.25" x14ac:dyDescent="0.25">
      <c r="A7" s="279"/>
      <c r="B7" s="23" t="s">
        <v>48</v>
      </c>
      <c r="C7" s="23" t="s">
        <v>11</v>
      </c>
      <c r="D7" s="23" t="s">
        <v>12</v>
      </c>
      <c r="E7" s="21" t="s">
        <v>13</v>
      </c>
      <c r="F7" s="21"/>
      <c r="G7" s="21" t="s">
        <v>15</v>
      </c>
      <c r="H7" s="21" t="s">
        <v>13</v>
      </c>
      <c r="I7" s="21" t="s">
        <v>14</v>
      </c>
      <c r="J7" s="21" t="s">
        <v>15</v>
      </c>
      <c r="K7" s="21" t="s">
        <v>13</v>
      </c>
      <c r="L7" s="21" t="s">
        <v>14</v>
      </c>
      <c r="M7" s="21" t="s">
        <v>15</v>
      </c>
      <c r="N7" s="268"/>
      <c r="O7" s="278"/>
    </row>
    <row r="8" spans="1:15" ht="15.75" x14ac:dyDescent="0.25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  <c r="L8" s="14">
        <v>12</v>
      </c>
      <c r="M8" s="14">
        <v>13</v>
      </c>
      <c r="N8" s="20">
        <v>14</v>
      </c>
      <c r="O8" s="14">
        <v>16</v>
      </c>
    </row>
    <row r="9" spans="1:15" ht="48" x14ac:dyDescent="0.25">
      <c r="A9" s="24">
        <v>1</v>
      </c>
      <c r="B9" s="25" t="s">
        <v>49</v>
      </c>
      <c r="C9" s="25" t="s">
        <v>50</v>
      </c>
      <c r="D9" s="24">
        <v>8</v>
      </c>
      <c r="E9" s="24">
        <v>2</v>
      </c>
      <c r="F9" s="24">
        <v>2</v>
      </c>
      <c r="G9" s="24">
        <v>0</v>
      </c>
      <c r="H9" s="24">
        <v>148.32</v>
      </c>
      <c r="I9" s="24">
        <v>148.32</v>
      </c>
      <c r="J9" s="24">
        <v>0</v>
      </c>
      <c r="K9" s="24">
        <v>7</v>
      </c>
      <c r="L9" s="24">
        <v>7</v>
      </c>
      <c r="M9" s="24">
        <v>0</v>
      </c>
      <c r="N9" s="35" t="s">
        <v>51</v>
      </c>
      <c r="O9" s="180">
        <v>44196</v>
      </c>
    </row>
    <row r="10" spans="1:15" ht="48" x14ac:dyDescent="0.25">
      <c r="A10" s="26">
        <v>2</v>
      </c>
      <c r="B10" s="25" t="s">
        <v>52</v>
      </c>
      <c r="C10" s="25" t="s">
        <v>53</v>
      </c>
      <c r="D10" s="24">
        <v>7</v>
      </c>
      <c r="E10" s="24">
        <v>2</v>
      </c>
      <c r="F10" s="24">
        <v>1</v>
      </c>
      <c r="G10" s="24">
        <v>1</v>
      </c>
      <c r="H10" s="24">
        <v>157.44</v>
      </c>
      <c r="I10" s="24">
        <v>79.14</v>
      </c>
      <c r="J10" s="24">
        <v>78.3</v>
      </c>
      <c r="K10" s="24">
        <v>8</v>
      </c>
      <c r="L10" s="24">
        <v>5</v>
      </c>
      <c r="M10" s="24">
        <v>3</v>
      </c>
      <c r="N10" s="35" t="s">
        <v>54</v>
      </c>
      <c r="O10" s="180">
        <v>44196</v>
      </c>
    </row>
    <row r="11" spans="1:15" ht="48" x14ac:dyDescent="0.25">
      <c r="A11" s="27">
        <v>3</v>
      </c>
      <c r="B11" s="28" t="s">
        <v>52</v>
      </c>
      <c r="C11" s="28" t="s">
        <v>55</v>
      </c>
      <c r="D11" s="29">
        <v>5</v>
      </c>
      <c r="E11" s="29">
        <v>2</v>
      </c>
      <c r="F11" s="29">
        <v>2</v>
      </c>
      <c r="G11" s="29">
        <v>0</v>
      </c>
      <c r="H11" s="29">
        <v>132.03</v>
      </c>
      <c r="I11" s="29">
        <v>132.03</v>
      </c>
      <c r="J11" s="29">
        <v>0</v>
      </c>
      <c r="K11" s="29">
        <v>8</v>
      </c>
      <c r="L11" s="29">
        <v>8</v>
      </c>
      <c r="M11" s="29">
        <v>0</v>
      </c>
      <c r="N11" s="36" t="s">
        <v>56</v>
      </c>
      <c r="O11" s="180">
        <v>44196</v>
      </c>
    </row>
    <row r="12" spans="1:15" ht="48" x14ac:dyDescent="0.25">
      <c r="A12" s="26">
        <v>4</v>
      </c>
      <c r="B12" s="25" t="s">
        <v>52</v>
      </c>
      <c r="C12" s="25" t="s">
        <v>55</v>
      </c>
      <c r="D12" s="24">
        <v>9</v>
      </c>
      <c r="E12" s="24">
        <v>2</v>
      </c>
      <c r="F12" s="24">
        <v>2</v>
      </c>
      <c r="G12" s="24">
        <v>0</v>
      </c>
      <c r="H12" s="24">
        <v>123.1</v>
      </c>
      <c r="I12" s="24">
        <v>123.1</v>
      </c>
      <c r="J12" s="24">
        <v>0</v>
      </c>
      <c r="K12" s="30">
        <v>9</v>
      </c>
      <c r="L12" s="30">
        <v>9</v>
      </c>
      <c r="M12" s="24">
        <v>0</v>
      </c>
      <c r="N12" s="35" t="s">
        <v>57</v>
      </c>
      <c r="O12" s="180">
        <v>44196</v>
      </c>
    </row>
    <row r="13" spans="1:15" ht="48" x14ac:dyDescent="0.25">
      <c r="A13" s="26">
        <v>5</v>
      </c>
      <c r="B13" s="25" t="s">
        <v>52</v>
      </c>
      <c r="C13" s="25" t="s">
        <v>58</v>
      </c>
      <c r="D13" s="24">
        <v>24</v>
      </c>
      <c r="E13" s="24">
        <v>2</v>
      </c>
      <c r="F13" s="24">
        <v>2</v>
      </c>
      <c r="G13" s="24">
        <v>0</v>
      </c>
      <c r="H13" s="24">
        <v>68.2</v>
      </c>
      <c r="I13" s="24">
        <v>68.2</v>
      </c>
      <c r="J13" s="24">
        <v>0</v>
      </c>
      <c r="K13" s="30">
        <v>2</v>
      </c>
      <c r="L13" s="30">
        <v>2</v>
      </c>
      <c r="M13" s="24">
        <v>0</v>
      </c>
      <c r="N13" s="35" t="s">
        <v>59</v>
      </c>
      <c r="O13" s="180">
        <v>44561</v>
      </c>
    </row>
    <row r="14" spans="1:15" ht="48" x14ac:dyDescent="0.25">
      <c r="A14" s="26">
        <v>6</v>
      </c>
      <c r="B14" s="31" t="s">
        <v>52</v>
      </c>
      <c r="C14" s="25" t="s">
        <v>55</v>
      </c>
      <c r="D14" s="24">
        <v>16</v>
      </c>
      <c r="E14" s="24">
        <v>2</v>
      </c>
      <c r="F14" s="24">
        <v>2</v>
      </c>
      <c r="G14" s="24">
        <v>0</v>
      </c>
      <c r="H14" s="24">
        <v>114.31</v>
      </c>
      <c r="I14" s="24">
        <v>114.31</v>
      </c>
      <c r="J14" s="24">
        <v>0</v>
      </c>
      <c r="K14" s="30">
        <v>8</v>
      </c>
      <c r="L14" s="30">
        <v>8</v>
      </c>
      <c r="M14" s="24">
        <v>0</v>
      </c>
      <c r="N14" s="36" t="s">
        <v>60</v>
      </c>
      <c r="O14" s="180">
        <v>44561</v>
      </c>
    </row>
    <row r="15" spans="1:15" ht="48" x14ac:dyDescent="0.25">
      <c r="A15" s="26">
        <v>7</v>
      </c>
      <c r="B15" s="31" t="s">
        <v>52</v>
      </c>
      <c r="C15" s="25" t="s">
        <v>55</v>
      </c>
      <c r="D15" s="24">
        <v>12</v>
      </c>
      <c r="E15" s="24">
        <v>2</v>
      </c>
      <c r="F15" s="24">
        <v>1</v>
      </c>
      <c r="G15" s="24">
        <v>1</v>
      </c>
      <c r="H15" s="24">
        <v>119.63</v>
      </c>
      <c r="I15" s="24">
        <v>59.63</v>
      </c>
      <c r="J15" s="32">
        <v>60.1</v>
      </c>
      <c r="K15" s="30">
        <v>8</v>
      </c>
      <c r="L15" s="30">
        <v>6</v>
      </c>
      <c r="M15" s="24">
        <v>2</v>
      </c>
      <c r="N15" s="36" t="s">
        <v>61</v>
      </c>
      <c r="O15" s="180">
        <v>44561</v>
      </c>
    </row>
    <row r="16" spans="1:15" ht="48" x14ac:dyDescent="0.25">
      <c r="A16" s="26">
        <v>8</v>
      </c>
      <c r="B16" s="31" t="s">
        <v>52</v>
      </c>
      <c r="C16" s="25" t="s">
        <v>62</v>
      </c>
      <c r="D16" s="24">
        <v>2</v>
      </c>
      <c r="E16" s="24">
        <v>2</v>
      </c>
      <c r="F16" s="24">
        <v>2</v>
      </c>
      <c r="G16" s="24">
        <v>0</v>
      </c>
      <c r="H16" s="24">
        <v>90.81</v>
      </c>
      <c r="I16" s="24">
        <v>90.81</v>
      </c>
      <c r="J16" s="24">
        <v>0</v>
      </c>
      <c r="K16" s="30">
        <v>3</v>
      </c>
      <c r="L16" s="30">
        <v>3</v>
      </c>
      <c r="M16" s="24">
        <v>0</v>
      </c>
      <c r="N16" s="35" t="s">
        <v>63</v>
      </c>
      <c r="O16" s="180">
        <v>44561</v>
      </c>
    </row>
    <row r="17" spans="1:15" s="41" customFormat="1" ht="25.5" customHeight="1" thickBot="1" x14ac:dyDescent="0.3">
      <c r="A17" s="38"/>
      <c r="B17" s="39"/>
      <c r="C17" s="39"/>
      <c r="D17" s="39"/>
      <c r="E17" s="215">
        <f t="shared" ref="E17:M17" si="0">SUM(E9:E16)</f>
        <v>16</v>
      </c>
      <c r="F17" s="215">
        <f t="shared" si="0"/>
        <v>14</v>
      </c>
      <c r="G17" s="215">
        <f t="shared" si="0"/>
        <v>2</v>
      </c>
      <c r="H17" s="215">
        <f t="shared" si="0"/>
        <v>953.84000000000015</v>
      </c>
      <c r="I17" s="215">
        <f t="shared" si="0"/>
        <v>815.54000000000019</v>
      </c>
      <c r="J17" s="215">
        <f t="shared" si="0"/>
        <v>138.4</v>
      </c>
      <c r="K17" s="215">
        <f t="shared" si="0"/>
        <v>53</v>
      </c>
      <c r="L17" s="215">
        <f t="shared" si="0"/>
        <v>48</v>
      </c>
      <c r="M17" s="215">
        <f t="shared" si="0"/>
        <v>5</v>
      </c>
      <c r="N17" s="40"/>
      <c r="O17" s="39"/>
    </row>
  </sheetData>
  <mergeCells count="10">
    <mergeCell ref="A2:O2"/>
    <mergeCell ref="A3:O3"/>
    <mergeCell ref="O6:O7"/>
    <mergeCell ref="A4:O4"/>
    <mergeCell ref="A6:A7"/>
    <mergeCell ref="B6:D6"/>
    <mergeCell ref="E6:G6"/>
    <mergeCell ref="H6:J6"/>
    <mergeCell ref="K6:M6"/>
    <mergeCell ref="N6:N7"/>
  </mergeCells>
  <pageMargins left="0.23622047244094491" right="0.23622047244094491" top="0.74803149606299213" bottom="0.74803149606299213" header="0.31496062992125984" footer="0.31496062992125984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L15" sqref="L15"/>
    </sheetView>
  </sheetViews>
  <sheetFormatPr defaultRowHeight="15.75" x14ac:dyDescent="0.25"/>
  <cols>
    <col min="1" max="1" width="9.140625" style="45"/>
    <col min="2" max="2" width="22.28515625" style="45" customWidth="1"/>
    <col min="3" max="12" width="9.140625" style="45"/>
    <col min="13" max="13" width="32.7109375" style="45" customWidth="1"/>
    <col min="14" max="16384" width="9.140625" style="45"/>
  </cols>
  <sheetData>
    <row r="1" spans="1:13" x14ac:dyDescent="0.25">
      <c r="A1" s="258" t="s">
        <v>45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</row>
    <row r="2" spans="1:13" x14ac:dyDescent="0.25">
      <c r="A2" s="258" t="s">
        <v>314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</row>
    <row r="3" spans="1:13" x14ac:dyDescent="0.25">
      <c r="A3" s="258" t="s">
        <v>316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</row>
    <row r="4" spans="1:13" x14ac:dyDescent="0.25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</row>
    <row r="5" spans="1:13" ht="31.5" customHeight="1" x14ac:dyDescent="0.25">
      <c r="A5" s="279" t="s">
        <v>3</v>
      </c>
      <c r="B5" s="279" t="s">
        <v>4</v>
      </c>
      <c r="C5" s="279"/>
      <c r="D5" s="279" t="s">
        <v>310</v>
      </c>
      <c r="E5" s="279"/>
      <c r="F5" s="279"/>
      <c r="G5" s="279" t="s">
        <v>6</v>
      </c>
      <c r="H5" s="279"/>
      <c r="I5" s="279"/>
      <c r="J5" s="279" t="s">
        <v>7</v>
      </c>
      <c r="K5" s="279"/>
      <c r="L5" s="279"/>
      <c r="M5" s="282" t="s">
        <v>8</v>
      </c>
    </row>
    <row r="6" spans="1:13" ht="47.25" x14ac:dyDescent="0.25">
      <c r="A6" s="279"/>
      <c r="B6" s="83" t="s">
        <v>11</v>
      </c>
      <c r="C6" s="83" t="s">
        <v>12</v>
      </c>
      <c r="D6" s="21" t="s">
        <v>13</v>
      </c>
      <c r="E6" s="21" t="s">
        <v>14</v>
      </c>
      <c r="F6" s="21" t="s">
        <v>15</v>
      </c>
      <c r="G6" s="21" t="s">
        <v>13</v>
      </c>
      <c r="H6" s="21" t="s">
        <v>14</v>
      </c>
      <c r="I6" s="21" t="s">
        <v>15</v>
      </c>
      <c r="J6" s="21" t="s">
        <v>13</v>
      </c>
      <c r="K6" s="21" t="s">
        <v>14</v>
      </c>
      <c r="L6" s="21" t="s">
        <v>15</v>
      </c>
      <c r="M6" s="282"/>
    </row>
    <row r="7" spans="1:13" x14ac:dyDescent="0.25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  <c r="L7" s="14">
        <v>12</v>
      </c>
      <c r="M7" s="14">
        <v>13</v>
      </c>
    </row>
    <row r="8" spans="1:13" x14ac:dyDescent="0.25">
      <c r="A8" s="281" t="s">
        <v>319</v>
      </c>
      <c r="B8" s="281"/>
      <c r="C8" s="281"/>
      <c r="D8" s="281"/>
      <c r="E8" s="281"/>
      <c r="F8" s="14"/>
      <c r="G8" s="14"/>
      <c r="H8" s="14"/>
      <c r="I8" s="14"/>
      <c r="J8" s="14"/>
      <c r="K8" s="14"/>
      <c r="L8" s="14"/>
      <c r="M8" s="14"/>
    </row>
    <row r="9" spans="1:13" ht="38.25" x14ac:dyDescent="0.25">
      <c r="A9" s="214">
        <v>1</v>
      </c>
      <c r="B9" s="61" t="s">
        <v>24</v>
      </c>
      <c r="C9" s="14">
        <v>11</v>
      </c>
      <c r="D9" s="14">
        <v>22</v>
      </c>
      <c r="E9" s="14">
        <v>3</v>
      </c>
      <c r="F9" s="14">
        <v>19</v>
      </c>
      <c r="G9" s="14">
        <v>1026.2</v>
      </c>
      <c r="H9" s="14">
        <v>114.7</v>
      </c>
      <c r="I9" s="14">
        <v>911.5</v>
      </c>
      <c r="J9" s="14">
        <v>51</v>
      </c>
      <c r="K9" s="14">
        <v>7</v>
      </c>
      <c r="L9" s="14">
        <v>44</v>
      </c>
      <c r="M9" s="3" t="s">
        <v>315</v>
      </c>
    </row>
    <row r="10" spans="1:13" ht="42" customHeight="1" x14ac:dyDescent="0.25">
      <c r="A10" s="214">
        <v>2</v>
      </c>
      <c r="B10" s="61" t="s">
        <v>24</v>
      </c>
      <c r="C10" s="14">
        <v>26</v>
      </c>
      <c r="D10" s="14">
        <v>16</v>
      </c>
      <c r="E10" s="14">
        <v>5</v>
      </c>
      <c r="F10" s="14">
        <v>11</v>
      </c>
      <c r="G10" s="14">
        <v>904.8</v>
      </c>
      <c r="H10" s="14">
        <v>276.60000000000002</v>
      </c>
      <c r="I10" s="14">
        <v>628.20000000000005</v>
      </c>
      <c r="J10" s="14">
        <v>39</v>
      </c>
      <c r="K10" s="14">
        <v>8</v>
      </c>
      <c r="L10" s="14">
        <v>37</v>
      </c>
      <c r="M10" s="3" t="s">
        <v>318</v>
      </c>
    </row>
    <row r="11" spans="1:13" ht="38.25" x14ac:dyDescent="0.25">
      <c r="A11" s="24">
        <v>3</v>
      </c>
      <c r="B11" s="61" t="s">
        <v>317</v>
      </c>
      <c r="C11" s="14">
        <v>1</v>
      </c>
      <c r="D11" s="14">
        <v>12</v>
      </c>
      <c r="E11" s="14">
        <v>8</v>
      </c>
      <c r="F11" s="14">
        <v>4</v>
      </c>
      <c r="G11" s="14">
        <v>718.2</v>
      </c>
      <c r="H11" s="14">
        <v>416.9</v>
      </c>
      <c r="I11" s="14">
        <v>301.3</v>
      </c>
      <c r="J11" s="14">
        <v>24</v>
      </c>
      <c r="K11" s="14">
        <v>16</v>
      </c>
      <c r="L11" s="14">
        <v>8</v>
      </c>
      <c r="M11" s="3" t="s">
        <v>318</v>
      </c>
    </row>
    <row r="12" spans="1:13" ht="38.25" x14ac:dyDescent="0.25">
      <c r="A12" s="24">
        <v>4</v>
      </c>
      <c r="B12" s="61" t="s">
        <v>83</v>
      </c>
      <c r="C12" s="14">
        <v>40</v>
      </c>
      <c r="D12" s="14">
        <v>2</v>
      </c>
      <c r="E12" s="14">
        <v>1</v>
      </c>
      <c r="F12" s="14">
        <v>1</v>
      </c>
      <c r="G12" s="14">
        <v>92.9</v>
      </c>
      <c r="H12" s="14">
        <v>40.6</v>
      </c>
      <c r="I12" s="14">
        <v>52.3</v>
      </c>
      <c r="J12" s="14">
        <v>4</v>
      </c>
      <c r="K12" s="14">
        <v>1</v>
      </c>
      <c r="L12" s="14">
        <v>3</v>
      </c>
      <c r="M12" s="3" t="s">
        <v>318</v>
      </c>
    </row>
    <row r="13" spans="1:13" s="210" customFormat="1" ht="22.5" customHeight="1" x14ac:dyDescent="0.25">
      <c r="A13" s="50"/>
      <c r="B13" s="22" t="s">
        <v>260</v>
      </c>
      <c r="C13" s="22"/>
      <c r="D13" s="52">
        <f>SUM(D9:D12)</f>
        <v>52</v>
      </c>
      <c r="E13" s="52">
        <f t="shared" ref="E13:L13" si="0">SUM(E9:E12)</f>
        <v>17</v>
      </c>
      <c r="F13" s="52">
        <f t="shared" si="0"/>
        <v>35</v>
      </c>
      <c r="G13" s="52">
        <f t="shared" si="0"/>
        <v>2742.1</v>
      </c>
      <c r="H13" s="52">
        <f t="shared" si="0"/>
        <v>848.80000000000007</v>
      </c>
      <c r="I13" s="52">
        <f t="shared" si="0"/>
        <v>1893.3</v>
      </c>
      <c r="J13" s="52">
        <f t="shared" si="0"/>
        <v>118</v>
      </c>
      <c r="K13" s="52">
        <f t="shared" si="0"/>
        <v>32</v>
      </c>
      <c r="L13" s="52">
        <f t="shared" si="0"/>
        <v>92</v>
      </c>
      <c r="M13" s="177"/>
    </row>
    <row r="14" spans="1:13" x14ac:dyDescent="0.25">
      <c r="A14" s="281" t="s">
        <v>320</v>
      </c>
      <c r="B14" s="281"/>
      <c r="C14" s="281"/>
      <c r="D14" s="281"/>
      <c r="E14" s="281"/>
      <c r="F14" s="49"/>
      <c r="G14" s="49"/>
      <c r="H14" s="49"/>
      <c r="I14" s="49"/>
      <c r="J14" s="49"/>
      <c r="K14" s="49"/>
      <c r="L14" s="49"/>
      <c r="M14" s="49"/>
    </row>
    <row r="15" spans="1:13" ht="38.25" x14ac:dyDescent="0.25">
      <c r="A15" s="214">
        <v>1</v>
      </c>
      <c r="B15" s="61" t="s">
        <v>157</v>
      </c>
      <c r="C15" s="14">
        <v>10</v>
      </c>
      <c r="D15" s="14">
        <v>3</v>
      </c>
      <c r="E15" s="14">
        <v>3</v>
      </c>
      <c r="F15" s="14"/>
      <c r="G15" s="213">
        <v>137</v>
      </c>
      <c r="H15" s="213">
        <v>137</v>
      </c>
      <c r="I15" s="14"/>
      <c r="J15" s="14">
        <v>12</v>
      </c>
      <c r="K15" s="14">
        <v>12</v>
      </c>
      <c r="L15" s="209"/>
      <c r="M15" s="3" t="s">
        <v>321</v>
      </c>
    </row>
    <row r="16" spans="1:13" ht="38.25" x14ac:dyDescent="0.25">
      <c r="A16" s="214">
        <v>2</v>
      </c>
      <c r="B16" s="61" t="s">
        <v>213</v>
      </c>
      <c r="C16" s="14">
        <v>24</v>
      </c>
      <c r="D16" s="211">
        <v>2</v>
      </c>
      <c r="E16" s="211">
        <v>2</v>
      </c>
      <c r="F16" s="49"/>
      <c r="G16" s="14">
        <v>93.7</v>
      </c>
      <c r="H16" s="14">
        <v>93.7</v>
      </c>
      <c r="I16" s="49"/>
      <c r="J16" s="14">
        <v>7</v>
      </c>
      <c r="K16" s="14">
        <v>7</v>
      </c>
      <c r="L16" s="49"/>
      <c r="M16" s="3" t="s">
        <v>321</v>
      </c>
    </row>
    <row r="17" spans="1:13" ht="38.25" x14ac:dyDescent="0.25">
      <c r="A17" s="214">
        <v>3</v>
      </c>
      <c r="B17" s="61" t="s">
        <v>58</v>
      </c>
      <c r="C17" s="14">
        <v>12</v>
      </c>
      <c r="D17" s="211">
        <v>2</v>
      </c>
      <c r="E17" s="211">
        <v>2</v>
      </c>
      <c r="F17" s="49"/>
      <c r="G17" s="14">
        <v>137.30000000000001</v>
      </c>
      <c r="H17" s="14">
        <v>137.30000000000001</v>
      </c>
      <c r="I17" s="49"/>
      <c r="J17" s="14">
        <v>5</v>
      </c>
      <c r="K17" s="14">
        <v>5</v>
      </c>
      <c r="L17" s="49"/>
      <c r="M17" s="3" t="s">
        <v>321</v>
      </c>
    </row>
    <row r="18" spans="1:13" ht="38.25" x14ac:dyDescent="0.25">
      <c r="A18" s="214">
        <v>4</v>
      </c>
      <c r="B18" s="61" t="s">
        <v>201</v>
      </c>
      <c r="C18" s="14">
        <v>19</v>
      </c>
      <c r="D18" s="211">
        <v>2</v>
      </c>
      <c r="E18" s="211">
        <v>2</v>
      </c>
      <c r="F18" s="49"/>
      <c r="G18" s="14">
        <v>134.4</v>
      </c>
      <c r="H18" s="14">
        <v>134.4</v>
      </c>
      <c r="I18" s="49"/>
      <c r="J18" s="14">
        <v>8</v>
      </c>
      <c r="K18" s="14">
        <v>8</v>
      </c>
      <c r="L18" s="49"/>
      <c r="M18" s="3" t="s">
        <v>321</v>
      </c>
    </row>
    <row r="19" spans="1:13" ht="38.25" x14ac:dyDescent="0.25">
      <c r="A19" s="214">
        <v>5</v>
      </c>
      <c r="B19" s="61" t="s">
        <v>201</v>
      </c>
      <c r="C19" s="14">
        <v>24</v>
      </c>
      <c r="D19" s="211">
        <v>3</v>
      </c>
      <c r="E19" s="211">
        <v>3</v>
      </c>
      <c r="F19" s="49"/>
      <c r="G19" s="14">
        <v>151</v>
      </c>
      <c r="H19" s="14">
        <v>151</v>
      </c>
      <c r="I19" s="49"/>
      <c r="J19" s="14">
        <v>7</v>
      </c>
      <c r="K19" s="14">
        <v>7</v>
      </c>
      <c r="L19" s="49"/>
      <c r="M19" s="3" t="s">
        <v>321</v>
      </c>
    </row>
    <row r="20" spans="1:13" ht="26.25" customHeight="1" x14ac:dyDescent="0.25">
      <c r="A20" s="49"/>
      <c r="B20" s="22" t="s">
        <v>260</v>
      </c>
      <c r="C20" s="49"/>
      <c r="D20" s="212">
        <f>SUM(D15:D19)</f>
        <v>12</v>
      </c>
      <c r="E20" s="212">
        <f t="shared" ref="E20:L20" si="1">SUM(E15:E19)</f>
        <v>12</v>
      </c>
      <c r="F20" s="212">
        <f t="shared" si="1"/>
        <v>0</v>
      </c>
      <c r="G20" s="212">
        <f t="shared" si="1"/>
        <v>653.4</v>
      </c>
      <c r="H20" s="212">
        <f t="shared" si="1"/>
        <v>653.4</v>
      </c>
      <c r="I20" s="212">
        <f t="shared" si="1"/>
        <v>0</v>
      </c>
      <c r="J20" s="212">
        <f t="shared" si="1"/>
        <v>39</v>
      </c>
      <c r="K20" s="212">
        <f t="shared" si="1"/>
        <v>39</v>
      </c>
      <c r="L20" s="212">
        <f t="shared" si="1"/>
        <v>0</v>
      </c>
      <c r="M20" s="49"/>
    </row>
    <row r="21" spans="1:13" ht="24.75" customHeight="1" x14ac:dyDescent="0.25">
      <c r="A21" s="280" t="s">
        <v>322</v>
      </c>
      <c r="B21" s="280"/>
      <c r="C21" s="49"/>
      <c r="D21" s="212">
        <f>D13+D20</f>
        <v>64</v>
      </c>
      <c r="E21" s="212">
        <f t="shared" ref="E21:L21" si="2">E13+E20</f>
        <v>29</v>
      </c>
      <c r="F21" s="212">
        <f t="shared" si="2"/>
        <v>35</v>
      </c>
      <c r="G21" s="212">
        <f t="shared" si="2"/>
        <v>3395.5</v>
      </c>
      <c r="H21" s="212">
        <f t="shared" si="2"/>
        <v>1502.2</v>
      </c>
      <c r="I21" s="212">
        <f t="shared" si="2"/>
        <v>1893.3</v>
      </c>
      <c r="J21" s="212">
        <f t="shared" si="2"/>
        <v>157</v>
      </c>
      <c r="K21" s="212">
        <f t="shared" si="2"/>
        <v>71</v>
      </c>
      <c r="L21" s="212">
        <f t="shared" si="2"/>
        <v>92</v>
      </c>
      <c r="M21" s="49"/>
    </row>
  </sheetData>
  <mergeCells count="12">
    <mergeCell ref="A21:B21"/>
    <mergeCell ref="A8:E8"/>
    <mergeCell ref="A14:E14"/>
    <mergeCell ref="A1:M1"/>
    <mergeCell ref="A2:M2"/>
    <mergeCell ref="A3:M3"/>
    <mergeCell ref="A5:A6"/>
    <mergeCell ref="B5:C5"/>
    <mergeCell ref="D5:F5"/>
    <mergeCell ref="G5:I5"/>
    <mergeCell ref="J5:L5"/>
    <mergeCell ref="M5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10</vt:i4>
      </vt:variant>
    </vt:vector>
  </HeadingPairs>
  <TitlesOfParts>
    <vt:vector size="21" baseType="lpstr">
      <vt:lpstr>Приобье</vt:lpstr>
      <vt:lpstr>Каменное</vt:lpstr>
      <vt:lpstr>Карымкары</vt:lpstr>
      <vt:lpstr>Сергино</vt:lpstr>
      <vt:lpstr>Талинка</vt:lpstr>
      <vt:lpstr>Унъюган</vt:lpstr>
      <vt:lpstr>Шеркалы</vt:lpstr>
      <vt:lpstr>М-Атлым</vt:lpstr>
      <vt:lpstr>Перегребное</vt:lpstr>
      <vt:lpstr>Андра</vt:lpstr>
      <vt:lpstr>Октябрьское</vt:lpstr>
      <vt:lpstr>Карымкары!Заголовки_для_печати</vt:lpstr>
      <vt:lpstr>Октябрьское!Заголовки_для_печати</vt:lpstr>
      <vt:lpstr>Шеркалы!Заголовки_для_печати</vt:lpstr>
      <vt:lpstr>Андра!Область_печати</vt:lpstr>
      <vt:lpstr>Каменное!Область_печати</vt:lpstr>
      <vt:lpstr>Карымкары!Область_печати</vt:lpstr>
      <vt:lpstr>'М-Атлым'!Область_печати</vt:lpstr>
      <vt:lpstr>Октябрьское!Область_печати</vt:lpstr>
      <vt:lpstr>Приобье!Область_печати</vt:lpstr>
      <vt:lpstr>Шеркалы!Область_печати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2019-07-09T04:17:03Z</dcterms:modified>
</cp:coreProperties>
</file>